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<sst xmlns="http://schemas.openxmlformats.org/spreadsheetml/2006/main" count="112" uniqueCount="70">
  <si>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s&amp;p</t>
  </si>
  <si>
    <t>eurost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</si>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</sst>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0" fontId="0" fillId="0" borderId="0" applyFont="0" applyFill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66079848"/>
        <c:axId val="57847721"/>
      </c:lineChart>
      <c:dateAx>
        <c:axId val="660798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784772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50867442"/>
        <c:axId val="55153795"/>
      </c:lineChart>
      <c:dateAx>
        <c:axId val="508674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379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5153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67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"/>
          <c:w val="0.869"/>
          <c:h val="0.96025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26622108"/>
        <c:axId val="38272381"/>
      </c:lineChart>
      <c:dateAx>
        <c:axId val="266221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827238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5"/>
          <c:w val="0.98025"/>
          <c:h val="0.8777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8907110"/>
        <c:axId val="13055127"/>
      </c:lineChart>
      <c:dateAx>
        <c:axId val="89071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7"/>
          <c:w val="0.88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50387280"/>
        <c:axId val="50832337"/>
      </c:lineChart>
      <c:dateAx>
        <c:axId val="503872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083233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54837850"/>
        <c:axId val="23778603"/>
      </c:lineChart>
      <c:dateAx>
        <c:axId val="548378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860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377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7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12680836"/>
        <c:axId val="47018661"/>
      </c:lineChart>
      <c:dateAx>
        <c:axId val="126808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866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7018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65"/>
          <c:w val="0.905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annue'!$B$5:$B$19</c:f>
              <c:numCache/>
            </c:numRef>
          </c:val>
        </c:ser>
        <c:ser>
          <c:idx val="1"/>
          <c:order val="1"/>
          <c:tx>
            <c:strRef>
              <c:f>'Xf annue'!$C$4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annue'!$C$5:$C$19</c:f>
              <c:numCache/>
            </c:numRef>
          </c:val>
        </c:ser>
        <c:ser>
          <c:idx val="2"/>
          <c:order val="2"/>
          <c:tx>
            <c:strRef>
              <c:f>'Xf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annue'!$D$5:$D$19</c:f>
              <c:numCache/>
            </c:numRef>
          </c:val>
        </c:ser>
        <c:axId val="20514766"/>
        <c:axId val="50415167"/>
      </c:bar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4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8925"/>
          <c:w val="0.0722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825"/>
          <c:w val="0.882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annue'!$B$25:$B$39</c:f>
              <c:numCache/>
            </c:numRef>
          </c:val>
        </c:ser>
        <c:ser>
          <c:idx val="1"/>
          <c:order val="1"/>
          <c:tx>
            <c:strRef>
              <c:f>'Xf annue'!$C$24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annue'!$C$25:$C$39</c:f>
              <c:numCache/>
            </c:numRef>
          </c:val>
        </c:ser>
        <c:ser>
          <c:idx val="2"/>
          <c:order val="2"/>
          <c:tx>
            <c:strRef>
              <c:f>'Xf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annue'!$D$25:$D$39</c:f>
              <c:numCache/>
            </c:numRef>
          </c:val>
        </c:ser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775"/>
          <c:w val="0.095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20</xdr:row>
      <xdr:rowOff>133350</xdr:rowOff>
    </xdr:to>
    <xdr:graphicFrame>
      <xdr:nvGraphicFramePr>
        <xdr:cNvPr id="1" name="Grafico 1"/>
        <xdr:cNvGraphicFramePr/>
      </xdr:nvGraphicFramePr>
      <xdr:xfrm>
        <a:off x="2876550" y="104775"/>
        <a:ext cx="9572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21</xdr:row>
      <xdr:rowOff>9525</xdr:rowOff>
    </xdr:from>
    <xdr:to>
      <xdr:col>19</xdr:col>
      <xdr:colOff>600075</xdr:colOff>
      <xdr:row>39</xdr:row>
      <xdr:rowOff>133350</xdr:rowOff>
    </xdr:to>
    <xdr:graphicFrame>
      <xdr:nvGraphicFramePr>
        <xdr:cNvPr id="2" name="Grafico 2"/>
        <xdr:cNvGraphicFramePr/>
      </xdr:nvGraphicFramePr>
      <xdr:xfrm>
        <a:off x="2886075" y="3409950"/>
        <a:ext cx="9534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0"/>
  <sheetViews>
    <sheetView tabSelected="1" zoomScalePageLayoutView="0" workbookViewId="0" topLeftCell="A1">
      <pane xSplit="1" ySplit="3" topLeftCell="B159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0" sqref="B180:E180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5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6" customWidth="1"/>
    <col min="33" max="33" width="2.7109375" style="9" customWidth="1"/>
    <col min="34" max="38" width="9.140625" style="9" customWidth="1"/>
  </cols>
  <sheetData>
    <row r="1" spans="2:38" ht="12.75">
      <c r="B1" s="37" t="s">
        <v>4</v>
      </c>
      <c r="C1" s="37"/>
      <c r="D1" s="37"/>
      <c r="E1" s="1"/>
      <c r="G1" s="37" t="s">
        <v>5</v>
      </c>
      <c r="H1" s="37"/>
      <c r="I1" s="37"/>
      <c r="J1" s="1"/>
      <c r="L1" s="39" t="s">
        <v>6</v>
      </c>
      <c r="M1" s="39"/>
      <c r="N1" s="39"/>
      <c r="O1" s="39"/>
      <c r="P1" s="39"/>
      <c r="R1" s="40" t="s">
        <v>7</v>
      </c>
      <c r="S1" s="40"/>
      <c r="T1" s="40"/>
      <c r="U1" s="40"/>
      <c r="W1" s="40" t="s">
        <v>8</v>
      </c>
      <c r="X1" s="40"/>
      <c r="Y1" s="40"/>
      <c r="Z1" s="40"/>
      <c r="AA1" s="40"/>
      <c r="AC1" s="38" t="s">
        <v>9</v>
      </c>
      <c r="AD1" s="38"/>
      <c r="AE1" s="38"/>
      <c r="AF1" s="38"/>
      <c r="AH1" s="38" t="s">
        <v>10</v>
      </c>
      <c r="AI1" s="38"/>
      <c r="AJ1" s="38"/>
      <c r="AK1" s="38"/>
      <c r="AL1" s="38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0</v>
      </c>
      <c r="C3" s="11" t="s">
        <v>1</v>
      </c>
      <c r="D3" s="11" t="s">
        <v>2</v>
      </c>
      <c r="E3" s="11" t="s">
        <v>3</v>
      </c>
      <c r="G3" s="11" t="s">
        <v>0</v>
      </c>
      <c r="H3" s="11" t="s">
        <v>1</v>
      </c>
      <c r="I3" s="11" t="s">
        <v>2</v>
      </c>
      <c r="J3" s="11" t="s">
        <v>3</v>
      </c>
      <c r="L3" s="11" t="s">
        <v>0</v>
      </c>
      <c r="M3" s="11" t="s">
        <v>1</v>
      </c>
      <c r="N3" s="11" t="s">
        <v>2</v>
      </c>
      <c r="O3" s="11" t="s">
        <v>3</v>
      </c>
      <c r="P3" s="11" t="s">
        <v>12</v>
      </c>
      <c r="R3" s="12" t="s">
        <v>0</v>
      </c>
      <c r="S3" s="12" t="s">
        <v>1</v>
      </c>
      <c r="T3" s="12" t="s">
        <v>2</v>
      </c>
      <c r="U3" s="12" t="s">
        <v>3</v>
      </c>
      <c r="V3" s="13"/>
      <c r="W3" s="12" t="s">
        <v>0</v>
      </c>
      <c r="X3" s="12" t="s">
        <v>1</v>
      </c>
      <c r="Y3" s="12" t="s">
        <v>2</v>
      </c>
      <c r="Z3" s="12" t="s">
        <v>3</v>
      </c>
      <c r="AA3" s="12" t="s">
        <v>12</v>
      </c>
      <c r="AC3" s="14" t="s">
        <v>0</v>
      </c>
      <c r="AD3" s="14" t="s">
        <v>1</v>
      </c>
      <c r="AE3" s="14" t="s">
        <v>2</v>
      </c>
      <c r="AF3" s="14" t="s">
        <v>3</v>
      </c>
      <c r="AG3" s="15"/>
      <c r="AH3" s="14" t="s">
        <v>0</v>
      </c>
      <c r="AI3" s="14" t="s">
        <v>1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5">
        <v>0</v>
      </c>
      <c r="S5" s="35">
        <v>0.114</v>
      </c>
      <c r="T5" s="35">
        <v>0.495</v>
      </c>
      <c r="U5" s="35">
        <v>0.391</v>
      </c>
      <c r="AC5" s="36">
        <v>0</v>
      </c>
      <c r="AD5" s="36">
        <v>0.23</v>
      </c>
      <c r="AE5" s="36">
        <v>0.427</v>
      </c>
      <c r="AF5" s="36">
        <v>0.343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5">
        <v>0</v>
      </c>
      <c r="S6" s="35">
        <v>0.191</v>
      </c>
      <c r="T6" s="35">
        <v>0.43</v>
      </c>
      <c r="U6" s="35">
        <v>0.379</v>
      </c>
      <c r="W6" s="18">
        <f aca="true" t="shared" si="9" ref="W6:W37">+R5*G6</f>
        <v>0</v>
      </c>
      <c r="X6" s="18">
        <f aca="true" t="shared" si="10" ref="X6:X37">+S5*H6</f>
        <v>0.0022067202337472725</v>
      </c>
      <c r="Y6" s="18">
        <f aca="true" t="shared" si="11" ref="Y6:Y37">+T5*I6</f>
        <v>0.0012079062957540676</v>
      </c>
      <c r="Z6" s="18">
        <f aca="true" t="shared" si="12" ref="Z6:Z37">+U5*J6</f>
        <v>0.004236551922523676</v>
      </c>
      <c r="AA6" s="19">
        <f aca="true" t="shared" si="13" ref="AA6:AA37">SUM(W6:Z6)</f>
        <v>0.007651178452025016</v>
      </c>
      <c r="AC6" s="36">
        <v>0.005</v>
      </c>
      <c r="AD6" s="36">
        <v>0.267</v>
      </c>
      <c r="AE6" s="36">
        <v>0.385</v>
      </c>
      <c r="AF6" s="36">
        <v>0.343</v>
      </c>
      <c r="AH6" s="20">
        <f aca="true" t="shared" si="14" ref="AH6:AH37">+AC5*G6</f>
        <v>0</v>
      </c>
      <c r="AI6" s="20">
        <f aca="true" t="shared" si="15" ref="AI6:AI37">+AD5*H6</f>
        <v>0.0044521548575602865</v>
      </c>
      <c r="AJ6" s="20">
        <f aca="true" t="shared" si="16" ref="AJ6:AJ37">+AE5*I6</f>
        <v>0.0010419716935090645</v>
      </c>
      <c r="AK6" s="20">
        <f aca="true" t="shared" si="17" ref="AK6:AK37">+AF5*J6</f>
        <v>0.0037164637069708973</v>
      </c>
      <c r="AL6" s="21">
        <f aca="true" t="shared" si="18" ref="AL6:AL37">SUM(AH6:AK6)</f>
        <v>0.009210590258040248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5">
        <v>0</v>
      </c>
      <c r="S7" s="35">
        <v>0.206</v>
      </c>
      <c r="T7" s="35">
        <v>0.43</v>
      </c>
      <c r="U7" s="35">
        <v>0.364</v>
      </c>
      <c r="W7" s="18">
        <f t="shared" si="9"/>
        <v>0</v>
      </c>
      <c r="X7" s="18">
        <f t="shared" si="10"/>
        <v>0.001984593335721951</v>
      </c>
      <c r="Y7" s="18">
        <f t="shared" si="11"/>
        <v>0.003307692307692296</v>
      </c>
      <c r="Z7" s="18">
        <f t="shared" si="12"/>
        <v>0.00478154050464807</v>
      </c>
      <c r="AA7" s="19">
        <f t="shared" si="13"/>
        <v>0.010073826148062317</v>
      </c>
      <c r="AC7" s="36">
        <v>0.021</v>
      </c>
      <c r="AD7" s="36">
        <v>0.362</v>
      </c>
      <c r="AE7" s="36">
        <v>0.32</v>
      </c>
      <c r="AF7" s="36">
        <v>0.297</v>
      </c>
      <c r="AH7" s="20">
        <f t="shared" si="14"/>
        <v>-5.016722408026753E-05</v>
      </c>
      <c r="AI7" s="20">
        <f t="shared" si="15"/>
        <v>0.0027742744536008424</v>
      </c>
      <c r="AJ7" s="20">
        <f t="shared" si="16"/>
        <v>0.0029615384615384512</v>
      </c>
      <c r="AK7" s="20">
        <f t="shared" si="17"/>
        <v>0.0043273572377158</v>
      </c>
      <c r="AL7" s="21">
        <f t="shared" si="18"/>
        <v>0.010013002928774824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5">
        <v>0</v>
      </c>
      <c r="S8" s="35">
        <v>0.256</v>
      </c>
      <c r="T8" s="35">
        <v>0.416</v>
      </c>
      <c r="U8" s="35">
        <v>0.328</v>
      </c>
      <c r="W8" s="18">
        <f t="shared" si="9"/>
        <v>0</v>
      </c>
      <c r="X8" s="18">
        <f t="shared" si="10"/>
        <v>0.004236879432624108</v>
      </c>
      <c r="Y8" s="18">
        <f t="shared" si="11"/>
        <v>0.0028253937578510712</v>
      </c>
      <c r="Z8" s="18">
        <f t="shared" si="12"/>
        <v>0.007331147540983631</v>
      </c>
      <c r="AA8" s="19">
        <f t="shared" si="13"/>
        <v>0.01439342073145881</v>
      </c>
      <c r="AC8" s="36">
        <v>0.081</v>
      </c>
      <c r="AD8" s="36">
        <v>0.318</v>
      </c>
      <c r="AE8" s="36">
        <v>0.325</v>
      </c>
      <c r="AF8" s="36">
        <v>0.276</v>
      </c>
      <c r="AH8" s="20">
        <f t="shared" si="14"/>
        <v>-4.729729729730148E-05</v>
      </c>
      <c r="AI8" s="20">
        <f t="shared" si="15"/>
        <v>0.007445390070921976</v>
      </c>
      <c r="AJ8" s="20">
        <f t="shared" si="16"/>
        <v>0.0021026186104938205</v>
      </c>
      <c r="AK8" s="20">
        <f t="shared" si="17"/>
        <v>0.005981733021077303</v>
      </c>
      <c r="AL8" s="21">
        <f t="shared" si="18"/>
        <v>0.015482444405195799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5">
        <v>0.215</v>
      </c>
      <c r="S9" s="35">
        <v>0.325</v>
      </c>
      <c r="T9" s="35">
        <v>0.313</v>
      </c>
      <c r="U9" s="35">
        <v>0.147</v>
      </c>
      <c r="W9" s="18">
        <f t="shared" si="9"/>
        <v>0</v>
      </c>
      <c r="X9" s="18">
        <f t="shared" si="10"/>
        <v>0.006493398193189706</v>
      </c>
      <c r="Y9" s="18">
        <f t="shared" si="11"/>
        <v>0.0009584333301334097</v>
      </c>
      <c r="Z9" s="18">
        <f t="shared" si="12"/>
        <v>0.0047889807162534445</v>
      </c>
      <c r="AA9" s="19">
        <f t="shared" si="13"/>
        <v>0.01224081223957656</v>
      </c>
      <c r="AC9" s="36">
        <v>0.361</v>
      </c>
      <c r="AD9" s="36">
        <v>0.282</v>
      </c>
      <c r="AE9" s="36">
        <v>0.119</v>
      </c>
      <c r="AF9" s="36">
        <v>0.238</v>
      </c>
      <c r="AH9" s="20">
        <f t="shared" si="14"/>
        <v>0.0006399548532731372</v>
      </c>
      <c r="AI9" s="20">
        <f t="shared" si="15"/>
        <v>0.008066018068102837</v>
      </c>
      <c r="AJ9" s="20">
        <f t="shared" si="16"/>
        <v>0.0007487760391667264</v>
      </c>
      <c r="AK9" s="20">
        <f t="shared" si="17"/>
        <v>0.004029752066115703</v>
      </c>
      <c r="AL9" s="21">
        <f t="shared" si="18"/>
        <v>0.013484501026658404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5">
        <v>0.587</v>
      </c>
      <c r="S10" s="35">
        <v>0.284</v>
      </c>
      <c r="T10" s="35">
        <v>0</v>
      </c>
      <c r="U10" s="35">
        <v>0.129</v>
      </c>
      <c r="W10" s="18">
        <f t="shared" si="9"/>
        <v>0.0028891377379619554</v>
      </c>
      <c r="X10" s="18">
        <f t="shared" si="10"/>
        <v>0.004295154185021988</v>
      </c>
      <c r="Y10" s="18">
        <f t="shared" si="11"/>
        <v>0.0017387223446030074</v>
      </c>
      <c r="Z10" s="18">
        <f t="shared" si="12"/>
        <v>0.0025677436872115307</v>
      </c>
      <c r="AA10" s="19">
        <f t="shared" si="13"/>
        <v>0.01149075795479848</v>
      </c>
      <c r="AC10" s="36">
        <v>1</v>
      </c>
      <c r="AD10" s="36">
        <v>0</v>
      </c>
      <c r="AE10" s="36">
        <v>0</v>
      </c>
      <c r="AF10" s="36">
        <v>0</v>
      </c>
      <c r="AH10" s="20">
        <f t="shared" si="14"/>
        <v>0.004851063829787283</v>
      </c>
      <c r="AI10" s="20">
        <f t="shared" si="15"/>
        <v>0.0037268722466960013</v>
      </c>
      <c r="AJ10" s="20">
        <f t="shared" si="16"/>
        <v>0.0006610477923570539</v>
      </c>
      <c r="AK10" s="20">
        <f t="shared" si="17"/>
        <v>0.0041572993031043825</v>
      </c>
      <c r="AL10" s="21">
        <f t="shared" si="18"/>
        <v>0.01339628317194472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5">
        <v>0.017</v>
      </c>
      <c r="S11" s="35">
        <v>0.248</v>
      </c>
      <c r="T11" s="35">
        <v>0.416</v>
      </c>
      <c r="U11" s="35">
        <v>0.319</v>
      </c>
      <c r="W11" s="18">
        <f t="shared" si="9"/>
        <v>0.002918784530386726</v>
      </c>
      <c r="X11" s="18">
        <f t="shared" si="10"/>
        <v>0.008168561872909744</v>
      </c>
      <c r="Y11" s="18">
        <f t="shared" si="11"/>
        <v>0</v>
      </c>
      <c r="Z11" s="18">
        <f t="shared" si="12"/>
        <v>-0.0013540295321117376</v>
      </c>
      <c r="AA11" s="19">
        <f t="shared" si="13"/>
        <v>0.009733316871184733</v>
      </c>
      <c r="AC11" s="36">
        <v>0.13</v>
      </c>
      <c r="AD11" s="36">
        <v>0.27</v>
      </c>
      <c r="AE11" s="36">
        <v>0.33</v>
      </c>
      <c r="AF11" s="36">
        <v>0.27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5">
        <v>0.189</v>
      </c>
      <c r="S12" s="35">
        <v>0.335</v>
      </c>
      <c r="T12" s="35">
        <v>0.252</v>
      </c>
      <c r="U12" s="35">
        <v>0.224</v>
      </c>
      <c r="W12" s="18">
        <f t="shared" si="9"/>
        <v>9.345794392520368E-06</v>
      </c>
      <c r="X12" s="18">
        <f t="shared" si="10"/>
        <v>-0.0007256176853055863</v>
      </c>
      <c r="Y12" s="18">
        <f t="shared" si="11"/>
        <v>0.0020255871682260604</v>
      </c>
      <c r="Z12" s="18">
        <f t="shared" si="12"/>
        <v>0.00278164329377919</v>
      </c>
      <c r="AA12" s="19">
        <f t="shared" si="13"/>
        <v>0.004090958571092184</v>
      </c>
      <c r="AC12" s="36">
        <v>0.325</v>
      </c>
      <c r="AD12" s="36">
        <v>0.292</v>
      </c>
      <c r="AE12" s="36">
        <v>0.188</v>
      </c>
      <c r="AF12" s="36">
        <v>0.195</v>
      </c>
      <c r="AH12" s="20">
        <f t="shared" si="14"/>
        <v>7.146783947221459E-05</v>
      </c>
      <c r="AI12" s="20">
        <f t="shared" si="15"/>
        <v>-0.0007899869960988238</v>
      </c>
      <c r="AJ12" s="20">
        <f t="shared" si="16"/>
        <v>0.0016068359747947116</v>
      </c>
      <c r="AK12" s="20">
        <f t="shared" si="17"/>
        <v>0.002354368932038813</v>
      </c>
      <c r="AL12" s="21">
        <f t="shared" si="18"/>
        <v>0.003242685750206915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5">
        <v>0</v>
      </c>
      <c r="S13" s="35">
        <v>0.046</v>
      </c>
      <c r="T13" s="35">
        <v>0.571</v>
      </c>
      <c r="U13" s="35">
        <v>0.383</v>
      </c>
      <c r="W13" s="18">
        <f t="shared" si="9"/>
        <v>-0.004776923076923081</v>
      </c>
      <c r="X13" s="18">
        <f t="shared" si="10"/>
        <v>-0.01157808933811544</v>
      </c>
      <c r="Y13" s="18">
        <f t="shared" si="11"/>
        <v>0.002897102137767206</v>
      </c>
      <c r="Z13" s="18">
        <f t="shared" si="12"/>
        <v>0.004271990018714917</v>
      </c>
      <c r="AA13" s="19">
        <f t="shared" si="13"/>
        <v>-0.009185920258556397</v>
      </c>
      <c r="AC13" s="36">
        <v>0</v>
      </c>
      <c r="AD13" s="36">
        <v>0.21</v>
      </c>
      <c r="AE13" s="36">
        <v>0.462</v>
      </c>
      <c r="AF13" s="36">
        <v>0.328</v>
      </c>
      <c r="AH13" s="20">
        <f t="shared" si="14"/>
        <v>-0.00821428571428572</v>
      </c>
      <c r="AI13" s="20">
        <f t="shared" si="15"/>
        <v>-0.010091946527551368</v>
      </c>
      <c r="AJ13" s="20">
        <f t="shared" si="16"/>
        <v>0.0021613301662707727</v>
      </c>
      <c r="AK13" s="20">
        <f t="shared" si="17"/>
        <v>0.0037189198823634317</v>
      </c>
      <c r="AL13" s="21">
        <f t="shared" si="18"/>
        <v>-0.012425982193202888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5">
        <v>0</v>
      </c>
      <c r="S14" s="35">
        <v>0.106</v>
      </c>
      <c r="T14" s="35">
        <v>0.488</v>
      </c>
      <c r="U14" s="35">
        <v>0.406</v>
      </c>
      <c r="W14" s="18">
        <f t="shared" si="9"/>
        <v>0</v>
      </c>
      <c r="X14" s="18">
        <f t="shared" si="10"/>
        <v>0.0027963525835866315</v>
      </c>
      <c r="Y14" s="18">
        <f t="shared" si="11"/>
        <v>0.004129907946646649</v>
      </c>
      <c r="Z14" s="18">
        <f t="shared" si="12"/>
        <v>0.006196327066025352</v>
      </c>
      <c r="AA14" s="19">
        <f t="shared" si="13"/>
        <v>0.01312258759625863</v>
      </c>
      <c r="AC14" s="36">
        <v>0</v>
      </c>
      <c r="AD14" s="36">
        <v>0.222</v>
      </c>
      <c r="AE14" s="36">
        <v>0.418</v>
      </c>
      <c r="AF14" s="36">
        <v>0.36</v>
      </c>
      <c r="AH14" s="20">
        <f t="shared" si="14"/>
        <v>0</v>
      </c>
      <c r="AI14" s="20">
        <f t="shared" si="15"/>
        <v>0.012765957446808536</v>
      </c>
      <c r="AJ14" s="20">
        <f t="shared" si="16"/>
        <v>0.0033415367274093727</v>
      </c>
      <c r="AK14" s="20">
        <f t="shared" si="17"/>
        <v>0.005306515085264531</v>
      </c>
      <c r="AL14" s="21">
        <f t="shared" si="18"/>
        <v>0.02141400925948244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5">
        <v>0</v>
      </c>
      <c r="S15" s="35">
        <v>0.087</v>
      </c>
      <c r="T15" s="35">
        <v>0.481</v>
      </c>
      <c r="U15" s="35">
        <v>0.432</v>
      </c>
      <c r="W15" s="18">
        <f t="shared" si="9"/>
        <v>0</v>
      </c>
      <c r="X15" s="18">
        <f t="shared" si="10"/>
        <v>0.0038471824259789875</v>
      </c>
      <c r="Y15" s="18">
        <f t="shared" si="11"/>
        <v>0.0040048493891635</v>
      </c>
      <c r="Z15" s="18">
        <f t="shared" si="12"/>
        <v>0.006603614457831372</v>
      </c>
      <c r="AA15" s="19">
        <f t="shared" si="13"/>
        <v>0.014455646272973858</v>
      </c>
      <c r="AC15" s="36">
        <v>0</v>
      </c>
      <c r="AD15" s="36">
        <v>0.169</v>
      </c>
      <c r="AE15" s="36">
        <v>0.436</v>
      </c>
      <c r="AF15" s="36">
        <v>0.395</v>
      </c>
      <c r="AH15" s="20">
        <f t="shared" si="14"/>
        <v>0</v>
      </c>
      <c r="AI15" s="20">
        <f t="shared" si="15"/>
        <v>0.008057306590257881</v>
      </c>
      <c r="AJ15" s="20">
        <f t="shared" si="16"/>
        <v>0.0034303832882588993</v>
      </c>
      <c r="AK15" s="20">
        <f t="shared" si="17"/>
        <v>0.005855421686747029</v>
      </c>
      <c r="AL15" s="21">
        <f t="shared" si="18"/>
        <v>0.01734311156526381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5">
        <v>0.08</v>
      </c>
      <c r="S16" s="35">
        <v>0.238</v>
      </c>
      <c r="T16" s="35">
        <v>0.38</v>
      </c>
      <c r="U16" s="35">
        <v>0.302</v>
      </c>
      <c r="W16" s="18">
        <f t="shared" si="9"/>
        <v>0</v>
      </c>
      <c r="X16" s="18">
        <f t="shared" si="10"/>
        <v>0.0037152073732718855</v>
      </c>
      <c r="Y16" s="18">
        <f t="shared" si="11"/>
        <v>-0.002313569512533539</v>
      </c>
      <c r="Z16" s="18">
        <f t="shared" si="12"/>
        <v>-0.0035484799729019975</v>
      </c>
      <c r="AA16" s="19">
        <f t="shared" si="13"/>
        <v>-0.002146842112163651</v>
      </c>
      <c r="AC16" s="36">
        <v>0.167</v>
      </c>
      <c r="AD16" s="36">
        <v>0.245</v>
      </c>
      <c r="AE16" s="36">
        <v>0.308</v>
      </c>
      <c r="AF16" s="36">
        <v>0.28</v>
      </c>
      <c r="AH16" s="20">
        <f t="shared" si="14"/>
        <v>0</v>
      </c>
      <c r="AI16" s="20">
        <f t="shared" si="15"/>
        <v>0.007216897081413203</v>
      </c>
      <c r="AJ16" s="20">
        <f t="shared" si="16"/>
        <v>-0.0020971233003422517</v>
      </c>
      <c r="AK16" s="20">
        <f t="shared" si="17"/>
        <v>-0.003244559234482151</v>
      </c>
      <c r="AL16" s="21">
        <f t="shared" si="18"/>
        <v>0.0018752145465888012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5">
        <v>0.148</v>
      </c>
      <c r="S17" s="35">
        <v>0.319</v>
      </c>
      <c r="T17" s="35">
        <v>0.285</v>
      </c>
      <c r="U17" s="35">
        <v>0.248</v>
      </c>
      <c r="W17" s="18">
        <f t="shared" si="9"/>
        <v>-0.0031189083820662767</v>
      </c>
      <c r="X17" s="18">
        <f t="shared" si="10"/>
        <v>-0.004137301119622844</v>
      </c>
      <c r="Y17" s="18">
        <f t="shared" si="11"/>
        <v>0.002154475322985441</v>
      </c>
      <c r="Z17" s="18">
        <f t="shared" si="12"/>
        <v>0.005466530054644752</v>
      </c>
      <c r="AA17" s="19">
        <f t="shared" si="13"/>
        <v>0.0003647958759410725</v>
      </c>
      <c r="AC17" s="36">
        <v>0.338</v>
      </c>
      <c r="AD17" s="36">
        <v>0.295</v>
      </c>
      <c r="AE17" s="36">
        <v>0.179</v>
      </c>
      <c r="AF17" s="36">
        <v>0.188</v>
      </c>
      <c r="AH17" s="20">
        <f t="shared" si="14"/>
        <v>-0.006510721247563353</v>
      </c>
      <c r="AI17" s="20">
        <f t="shared" si="15"/>
        <v>-0.004258986446670575</v>
      </c>
      <c r="AJ17" s="20">
        <f t="shared" si="16"/>
        <v>0.0017462589459987256</v>
      </c>
      <c r="AK17" s="20">
        <f t="shared" si="17"/>
        <v>0.0050683060109289095</v>
      </c>
      <c r="AL17" s="21">
        <f t="shared" si="18"/>
        <v>-0.003955142737306292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5">
        <v>0.082</v>
      </c>
      <c r="S18" s="35">
        <v>0.229</v>
      </c>
      <c r="T18" s="35">
        <v>0.42</v>
      </c>
      <c r="U18" s="35">
        <v>0.269</v>
      </c>
      <c r="W18" s="18">
        <f t="shared" si="9"/>
        <v>0.004653144016227175</v>
      </c>
      <c r="X18" s="18">
        <f t="shared" si="10"/>
        <v>0.016547826086956513</v>
      </c>
      <c r="Y18" s="18">
        <f t="shared" si="11"/>
        <v>-0.0008692236598890767</v>
      </c>
      <c r="Z18" s="18">
        <f t="shared" si="12"/>
        <v>0.00014558872861457318</v>
      </c>
      <c r="AA18" s="19">
        <f t="shared" si="13"/>
        <v>0.020477335171909184</v>
      </c>
      <c r="AC18" s="36">
        <v>0.236</v>
      </c>
      <c r="AD18" s="36">
        <v>0.279</v>
      </c>
      <c r="AE18" s="36">
        <v>0.265</v>
      </c>
      <c r="AF18" s="36">
        <v>0.22</v>
      </c>
      <c r="AH18" s="20">
        <f t="shared" si="14"/>
        <v>0.010626774847870172</v>
      </c>
      <c r="AI18" s="20">
        <f t="shared" si="15"/>
        <v>0.015302848575712133</v>
      </c>
      <c r="AJ18" s="20">
        <f t="shared" si="16"/>
        <v>-0.0005459334565619114</v>
      </c>
      <c r="AK18" s="20">
        <f t="shared" si="17"/>
        <v>0.0001103656491110474</v>
      </c>
      <c r="AL18" s="21">
        <f t="shared" si="18"/>
        <v>0.025494055616131443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5">
        <v>0.218</v>
      </c>
      <c r="S19" s="35">
        <v>0.039</v>
      </c>
      <c r="T19" s="35">
        <v>0.411</v>
      </c>
      <c r="U19" s="35">
        <v>0.332</v>
      </c>
      <c r="W19" s="18">
        <f t="shared" si="9"/>
        <v>-0.0008062930186823984</v>
      </c>
      <c r="X19" s="18">
        <f t="shared" si="10"/>
        <v>-0.012207240592930421</v>
      </c>
      <c r="Y19" s="18">
        <f t="shared" si="11"/>
        <v>-0.002842310188189494</v>
      </c>
      <c r="Z19" s="18">
        <f t="shared" si="12"/>
        <v>-0.004351437431900109</v>
      </c>
      <c r="AA19" s="19">
        <f t="shared" si="13"/>
        <v>-0.020207281231702425</v>
      </c>
      <c r="AC19" s="36">
        <v>0.239</v>
      </c>
      <c r="AD19" s="36">
        <v>0.106</v>
      </c>
      <c r="AE19" s="36">
        <v>0.357</v>
      </c>
      <c r="AF19" s="36">
        <v>0.298</v>
      </c>
      <c r="AH19" s="20">
        <f t="shared" si="14"/>
        <v>-0.0023205506391347076</v>
      </c>
      <c r="AI19" s="20">
        <f t="shared" si="15"/>
        <v>-0.014872576966932696</v>
      </c>
      <c r="AJ19" s="20">
        <f t="shared" si="16"/>
        <v>-0.0017933623806433714</v>
      </c>
      <c r="AK19" s="20">
        <f t="shared" si="17"/>
        <v>-0.003558796412706409</v>
      </c>
      <c r="AL19" s="21">
        <f t="shared" si="18"/>
        <v>-0.022545286399417185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5">
        <v>0</v>
      </c>
      <c r="S20" s="35">
        <v>0.152</v>
      </c>
      <c r="T20" s="35">
        <v>0.452</v>
      </c>
      <c r="U20" s="35">
        <v>0.396</v>
      </c>
      <c r="W20" s="18">
        <f t="shared" si="9"/>
        <v>0.013422045680238293</v>
      </c>
      <c r="X20" s="18">
        <f t="shared" si="10"/>
        <v>0.0015971093044263767</v>
      </c>
      <c r="Y20" s="18">
        <f t="shared" si="11"/>
        <v>-0.0009973865969759611</v>
      </c>
      <c r="Z20" s="18">
        <f t="shared" si="12"/>
        <v>-0.00019798943601975918</v>
      </c>
      <c r="AA20" s="19">
        <f t="shared" si="13"/>
        <v>0.013823778951668949</v>
      </c>
      <c r="AC20" s="36">
        <v>0</v>
      </c>
      <c r="AD20" s="36">
        <v>0.259</v>
      </c>
      <c r="AE20" s="36">
        <v>0.389</v>
      </c>
      <c r="AF20" s="36">
        <v>0.352</v>
      </c>
      <c r="AH20" s="20">
        <f t="shared" si="14"/>
        <v>0.014714995034756661</v>
      </c>
      <c r="AI20" s="20">
        <f t="shared" si="15"/>
        <v>0.004340861186389639</v>
      </c>
      <c r="AJ20" s="20">
        <f t="shared" si="16"/>
        <v>-0.0008663431024827691</v>
      </c>
      <c r="AK20" s="20">
        <f t="shared" si="17"/>
        <v>-0.00017771340943942236</v>
      </c>
      <c r="AL20" s="21">
        <f t="shared" si="18"/>
        <v>0.018011799709224105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5">
        <v>0.284</v>
      </c>
      <c r="S21" s="35">
        <v>0.106</v>
      </c>
      <c r="T21" s="35">
        <v>0.358</v>
      </c>
      <c r="U21" s="35">
        <v>0.252</v>
      </c>
      <c r="W21" s="18">
        <f t="shared" si="9"/>
        <v>0</v>
      </c>
      <c r="X21" s="18">
        <f t="shared" si="10"/>
        <v>0.00510037604859705</v>
      </c>
      <c r="Y21" s="18">
        <f t="shared" si="11"/>
        <v>0.001691616766467048</v>
      </c>
      <c r="Z21" s="18">
        <f t="shared" si="12"/>
        <v>0.006413775466712075</v>
      </c>
      <c r="AA21" s="19">
        <f t="shared" si="13"/>
        <v>0.013205768281776173</v>
      </c>
      <c r="AC21" s="36">
        <v>0.29</v>
      </c>
      <c r="AD21" s="36">
        <v>0.188</v>
      </c>
      <c r="AE21" s="36">
        <v>0.291</v>
      </c>
      <c r="AF21" s="36">
        <v>0.231</v>
      </c>
      <c r="AH21" s="20">
        <f t="shared" si="14"/>
        <v>0</v>
      </c>
      <c r="AI21" s="20">
        <f t="shared" si="15"/>
        <v>0.008690772345964711</v>
      </c>
      <c r="AJ21" s="20">
        <f t="shared" si="16"/>
        <v>0.0014558383233532778</v>
      </c>
      <c r="AK21" s="20">
        <f t="shared" si="17"/>
        <v>0.00570113374818851</v>
      </c>
      <c r="AL21" s="21">
        <f t="shared" si="18"/>
        <v>0.0158477444175065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5">
        <v>0.249</v>
      </c>
      <c r="S22" s="35">
        <v>0.233</v>
      </c>
      <c r="T22" s="35">
        <v>0.285</v>
      </c>
      <c r="U22" s="35">
        <v>0.233</v>
      </c>
      <c r="W22" s="18">
        <f t="shared" si="9"/>
        <v>-0.0010747398297067496</v>
      </c>
      <c r="X22" s="18">
        <f t="shared" si="10"/>
        <v>0.0037083683179401153</v>
      </c>
      <c r="Y22" s="18">
        <f t="shared" si="11"/>
        <v>-0.0012680835197613383</v>
      </c>
      <c r="Z22" s="18">
        <f t="shared" si="12"/>
        <v>-0.003192014092777421</v>
      </c>
      <c r="AA22" s="19">
        <f t="shared" si="13"/>
        <v>-0.0018264691243053935</v>
      </c>
      <c r="AC22" s="36">
        <v>0.32</v>
      </c>
      <c r="AD22" s="36">
        <v>0.327</v>
      </c>
      <c r="AE22" s="36">
        <v>0.166</v>
      </c>
      <c r="AF22" s="36">
        <v>0.187</v>
      </c>
      <c r="AH22" s="20">
        <f t="shared" si="14"/>
        <v>-0.0010974456007568922</v>
      </c>
      <c r="AI22" s="20">
        <f t="shared" si="15"/>
        <v>0.006577106073327752</v>
      </c>
      <c r="AJ22" s="20">
        <f t="shared" si="16"/>
        <v>-0.0010307606263981828</v>
      </c>
      <c r="AK22" s="20">
        <f t="shared" si="17"/>
        <v>-0.0029260129183793027</v>
      </c>
      <c r="AL22" s="21">
        <f t="shared" si="18"/>
        <v>0.0015228869277933745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5">
        <v>0.143</v>
      </c>
      <c r="S23" s="35">
        <v>0.124</v>
      </c>
      <c r="T23" s="35">
        <v>0.42</v>
      </c>
      <c r="U23" s="35">
        <v>0.313</v>
      </c>
      <c r="W23" s="18">
        <f t="shared" si="9"/>
        <v>0.0049658119658119665</v>
      </c>
      <c r="X23" s="18">
        <f t="shared" si="10"/>
        <v>0.005481611681990278</v>
      </c>
      <c r="Y23" s="18">
        <f t="shared" si="11"/>
        <v>0.0002132834424695884</v>
      </c>
      <c r="Z23" s="18">
        <f t="shared" si="12"/>
        <v>0.00015836873406968466</v>
      </c>
      <c r="AA23" s="19">
        <f t="shared" si="13"/>
        <v>0.010819075824341516</v>
      </c>
      <c r="AC23" s="36">
        <v>0.196</v>
      </c>
      <c r="AD23" s="36">
        <v>0.184</v>
      </c>
      <c r="AE23" s="36">
        <v>0.347</v>
      </c>
      <c r="AF23" s="36">
        <v>0.273</v>
      </c>
      <c r="AH23" s="20">
        <f t="shared" si="14"/>
        <v>0.006381766381766383</v>
      </c>
      <c r="AI23" s="20">
        <f t="shared" si="15"/>
        <v>0.0076930773391022346</v>
      </c>
      <c r="AJ23" s="20">
        <f t="shared" si="16"/>
        <v>0.00012422825070158483</v>
      </c>
      <c r="AK23" s="20">
        <f t="shared" si="17"/>
        <v>0.00012710280373833061</v>
      </c>
      <c r="AL23" s="21">
        <f t="shared" si="18"/>
        <v>0.014326174775308533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5">
        <v>0.327</v>
      </c>
      <c r="S24" s="35">
        <v>0.257</v>
      </c>
      <c r="T24" s="35">
        <v>0.223</v>
      </c>
      <c r="U24" s="35">
        <v>0.193</v>
      </c>
      <c r="W24" s="18">
        <f t="shared" si="9"/>
        <v>0</v>
      </c>
      <c r="X24" s="18">
        <f t="shared" si="10"/>
        <v>0.0028174372523117565</v>
      </c>
      <c r="Y24" s="18">
        <f t="shared" si="11"/>
        <v>-0.003062254627033074</v>
      </c>
      <c r="Z24" s="18">
        <f t="shared" si="12"/>
        <v>-0.007387841738835119</v>
      </c>
      <c r="AA24" s="19">
        <f t="shared" si="13"/>
        <v>-0.007632659113556437</v>
      </c>
      <c r="AC24" s="36">
        <v>0.223</v>
      </c>
      <c r="AD24" s="36">
        <v>0.424</v>
      </c>
      <c r="AE24" s="36">
        <v>0.133</v>
      </c>
      <c r="AF24" s="36">
        <v>0.22</v>
      </c>
      <c r="AH24" s="20">
        <f t="shared" si="14"/>
        <v>0</v>
      </c>
      <c r="AI24" s="20">
        <f t="shared" si="15"/>
        <v>0.0041807133421400255</v>
      </c>
      <c r="AJ24" s="20">
        <f t="shared" si="16"/>
        <v>-0.0025300056085249445</v>
      </c>
      <c r="AK24" s="20">
        <f t="shared" si="17"/>
        <v>-0.006443708609271526</v>
      </c>
      <c r="AL24" s="21">
        <f t="shared" si="18"/>
        <v>-0.004793000875656445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5">
        <v>0.224</v>
      </c>
      <c r="S25" s="35">
        <v>0.274</v>
      </c>
      <c r="T25" s="35">
        <v>0.338</v>
      </c>
      <c r="U25" s="35">
        <v>0.164</v>
      </c>
      <c r="W25" s="18">
        <f t="shared" si="9"/>
        <v>-0.009743016759776563</v>
      </c>
      <c r="X25" s="18">
        <f t="shared" si="10"/>
        <v>-0.0003319555670369775</v>
      </c>
      <c r="Y25" s="18">
        <f t="shared" si="11"/>
        <v>-0.0005459510357815549</v>
      </c>
      <c r="Z25" s="18">
        <f t="shared" si="12"/>
        <v>-0.002769130434782627</v>
      </c>
      <c r="AA25" s="19">
        <f t="shared" si="13"/>
        <v>-0.013390053797377722</v>
      </c>
      <c r="AC25" s="36">
        <v>0.328</v>
      </c>
      <c r="AD25" s="36">
        <v>0.309</v>
      </c>
      <c r="AE25" s="36">
        <v>0.15</v>
      </c>
      <c r="AF25" s="36">
        <v>0.213</v>
      </c>
      <c r="AH25" s="20">
        <f t="shared" si="14"/>
        <v>-0.0066443202979516005</v>
      </c>
      <c r="AI25" s="20">
        <f t="shared" si="15"/>
        <v>-0.0005476621028158694</v>
      </c>
      <c r="AJ25" s="20">
        <f t="shared" si="16"/>
        <v>-0.0003256120527307032</v>
      </c>
      <c r="AK25" s="20">
        <f t="shared" si="17"/>
        <v>-0.003156521739130456</v>
      </c>
      <c r="AL25" s="21">
        <f t="shared" si="18"/>
        <v>-0.01067411619262863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5">
        <v>0</v>
      </c>
      <c r="S26" s="35">
        <v>0.176</v>
      </c>
      <c r="T26" s="35">
        <v>0.42</v>
      </c>
      <c r="U26" s="35">
        <v>0.404</v>
      </c>
      <c r="W26" s="18">
        <f t="shared" si="9"/>
        <v>-0.011823416506717855</v>
      </c>
      <c r="X26" s="18">
        <f t="shared" si="10"/>
        <v>-0.011056389032591783</v>
      </c>
      <c r="Y26" s="18">
        <f t="shared" si="11"/>
        <v>0.0017866717009627797</v>
      </c>
      <c r="Z26" s="18">
        <f t="shared" si="12"/>
        <v>0.0005063961182179169</v>
      </c>
      <c r="AA26" s="19">
        <f t="shared" si="13"/>
        <v>-0.02058673772012894</v>
      </c>
      <c r="AC26" s="36">
        <v>0</v>
      </c>
      <c r="AD26" s="36">
        <v>0.245</v>
      </c>
      <c r="AE26" s="36">
        <v>0.384</v>
      </c>
      <c r="AF26" s="36">
        <v>0.371</v>
      </c>
      <c r="AH26" s="20">
        <f t="shared" si="14"/>
        <v>-0.01731285988483686</v>
      </c>
      <c r="AI26" s="20">
        <f t="shared" si="15"/>
        <v>-0.012468701500258616</v>
      </c>
      <c r="AJ26" s="20">
        <f t="shared" si="16"/>
        <v>0.0007929016424391033</v>
      </c>
      <c r="AK26" s="20">
        <f t="shared" si="17"/>
        <v>0.0006576973974415627</v>
      </c>
      <c r="AL26" s="21">
        <f t="shared" si="18"/>
        <v>-0.02833096234521481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5">
        <v>0.283</v>
      </c>
      <c r="S27" s="35">
        <v>0.072</v>
      </c>
      <c r="T27" s="35">
        <v>0.346</v>
      </c>
      <c r="U27" s="35">
        <v>0.299</v>
      </c>
      <c r="W27" s="18">
        <f t="shared" si="9"/>
        <v>0</v>
      </c>
      <c r="X27" s="18">
        <f t="shared" si="10"/>
        <v>0.0013283018867924525</v>
      </c>
      <c r="Y27" s="18">
        <f t="shared" si="11"/>
        <v>-0.0011436619718310248</v>
      </c>
      <c r="Z27" s="18">
        <f t="shared" si="12"/>
        <v>-0.0023095866314863777</v>
      </c>
      <c r="AA27" s="19">
        <f t="shared" si="13"/>
        <v>-0.00212494671652495</v>
      </c>
      <c r="AC27" s="36">
        <v>0.288</v>
      </c>
      <c r="AD27" s="36">
        <v>0.137</v>
      </c>
      <c r="AE27" s="36">
        <v>0.304</v>
      </c>
      <c r="AF27" s="36">
        <v>0.271</v>
      </c>
      <c r="AH27" s="20">
        <f t="shared" si="14"/>
        <v>0</v>
      </c>
      <c r="AI27" s="20">
        <f t="shared" si="15"/>
        <v>0.0018490566037735845</v>
      </c>
      <c r="AJ27" s="20">
        <f t="shared" si="16"/>
        <v>-0.001045633802816937</v>
      </c>
      <c r="AK27" s="20">
        <f t="shared" si="17"/>
        <v>-0.0021209322779243717</v>
      </c>
      <c r="AL27" s="21">
        <f t="shared" si="18"/>
        <v>-0.0013175094769677243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5">
        <v>0.399</v>
      </c>
      <c r="S28" s="35">
        <v>0.123</v>
      </c>
      <c r="T28" s="35">
        <v>0.258</v>
      </c>
      <c r="U28" s="35">
        <v>0.22</v>
      </c>
      <c r="W28" s="18">
        <f t="shared" si="9"/>
        <v>0.001704819277108392</v>
      </c>
      <c r="X28" s="18">
        <f t="shared" si="10"/>
        <v>0.0009438202247190954</v>
      </c>
      <c r="Y28" s="18">
        <f t="shared" si="11"/>
        <v>0.0023455418510498344</v>
      </c>
      <c r="Z28" s="18">
        <f t="shared" si="12"/>
        <v>0.005342591773551517</v>
      </c>
      <c r="AA28" s="19">
        <f t="shared" si="13"/>
        <v>0.010336773126428838</v>
      </c>
      <c r="AC28" s="36">
        <v>0.349</v>
      </c>
      <c r="AD28" s="36">
        <v>0.213</v>
      </c>
      <c r="AE28" s="36">
        <v>0.228</v>
      </c>
      <c r="AF28" s="36">
        <v>0.21</v>
      </c>
      <c r="AH28" s="20">
        <f t="shared" si="14"/>
        <v>0.001734939759036102</v>
      </c>
      <c r="AI28" s="20">
        <f t="shared" si="15"/>
        <v>0.0017958801498127233</v>
      </c>
      <c r="AJ28" s="20">
        <f t="shared" si="16"/>
        <v>0.0020608228980322245</v>
      </c>
      <c r="AK28" s="20">
        <f t="shared" si="17"/>
        <v>0.0048422821760282985</v>
      </c>
      <c r="AL28" s="21">
        <f t="shared" si="18"/>
        <v>0.010433924982909348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5">
        <v>0.449</v>
      </c>
      <c r="S29" s="35">
        <v>0.002</v>
      </c>
      <c r="T29" s="35">
        <v>0.329</v>
      </c>
      <c r="U29" s="35">
        <v>0.22</v>
      </c>
      <c r="W29" s="18">
        <f t="shared" si="9"/>
        <v>0.0055748502994012565</v>
      </c>
      <c r="X29" s="18">
        <f t="shared" si="10"/>
        <v>0.004059941906522302</v>
      </c>
      <c r="Y29" s="18">
        <f t="shared" si="11"/>
        <v>0.0017372112597026095</v>
      </c>
      <c r="Z29" s="18">
        <f t="shared" si="12"/>
        <v>0.004014947423307591</v>
      </c>
      <c r="AA29" s="19">
        <f t="shared" si="13"/>
        <v>0.01538695088893376</v>
      </c>
      <c r="AC29" s="36">
        <v>0.407</v>
      </c>
      <c r="AD29" s="36">
        <v>0.086</v>
      </c>
      <c r="AE29" s="36">
        <v>0.292</v>
      </c>
      <c r="AF29" s="36">
        <v>0.215</v>
      </c>
      <c r="AH29" s="20">
        <f t="shared" si="14"/>
        <v>0.004876247504990071</v>
      </c>
      <c r="AI29" s="20">
        <f t="shared" si="15"/>
        <v>0.00703063110641667</v>
      </c>
      <c r="AJ29" s="20">
        <f t="shared" si="16"/>
        <v>0.0015352099504348643</v>
      </c>
      <c r="AK29" s="20">
        <f t="shared" si="17"/>
        <v>0.003832449813157246</v>
      </c>
      <c r="AL29" s="21">
        <f t="shared" si="18"/>
        <v>0.01727453837499885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5">
        <v>0</v>
      </c>
      <c r="S30" s="35">
        <v>0.246</v>
      </c>
      <c r="T30" s="35">
        <v>0.424</v>
      </c>
      <c r="U30" s="35">
        <v>0.33</v>
      </c>
      <c r="W30" s="18">
        <f t="shared" si="9"/>
        <v>0.01590944881889761</v>
      </c>
      <c r="X30" s="18">
        <f t="shared" si="10"/>
        <v>4.2433537832311075E-05</v>
      </c>
      <c r="Y30" s="18">
        <f t="shared" si="11"/>
        <v>0.0005806781235485646</v>
      </c>
      <c r="Z30" s="18">
        <f t="shared" si="12"/>
        <v>0.0019339421353588727</v>
      </c>
      <c r="AA30" s="19">
        <f t="shared" si="13"/>
        <v>0.018466502615637356</v>
      </c>
      <c r="AC30" s="36">
        <v>0.081</v>
      </c>
      <c r="AD30" s="36">
        <v>0.313</v>
      </c>
      <c r="AE30" s="36">
        <v>0.33</v>
      </c>
      <c r="AF30" s="36">
        <v>0.276</v>
      </c>
      <c r="AH30" s="20">
        <f t="shared" si="14"/>
        <v>0.014421259842519659</v>
      </c>
      <c r="AI30" s="20">
        <f t="shared" si="15"/>
        <v>0.001824642126789376</v>
      </c>
      <c r="AJ30" s="20">
        <f t="shared" si="16"/>
        <v>0.0005153738968880876</v>
      </c>
      <c r="AK30" s="20">
        <f t="shared" si="17"/>
        <v>0.0018899889050098073</v>
      </c>
      <c r="AL30" s="21">
        <f t="shared" si="18"/>
        <v>0.018651264771206932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5">
        <v>0.054</v>
      </c>
      <c r="S31" s="35">
        <v>0.351</v>
      </c>
      <c r="T31" s="35">
        <v>0.304</v>
      </c>
      <c r="U31" s="35">
        <v>0.291</v>
      </c>
      <c r="W31" s="18">
        <f t="shared" si="9"/>
        <v>0</v>
      </c>
      <c r="X31" s="18">
        <f t="shared" si="10"/>
        <v>0.000615769712140144</v>
      </c>
      <c r="Y31" s="18">
        <f t="shared" si="11"/>
        <v>3.931750741838868E-05</v>
      </c>
      <c r="Z31" s="18">
        <f t="shared" si="12"/>
        <v>0.0010329949238578595</v>
      </c>
      <c r="AA31" s="19">
        <f t="shared" si="13"/>
        <v>0.001688082143416392</v>
      </c>
      <c r="AC31" s="36">
        <v>0.138</v>
      </c>
      <c r="AD31" s="36">
        <v>0.333</v>
      </c>
      <c r="AE31" s="36">
        <v>0.269</v>
      </c>
      <c r="AF31" s="36">
        <v>0.26</v>
      </c>
      <c r="AH31" s="20">
        <f t="shared" si="14"/>
        <v>0.0020788973384030392</v>
      </c>
      <c r="AI31" s="20">
        <f t="shared" si="15"/>
        <v>0.0007834793491864433</v>
      </c>
      <c r="AJ31" s="20">
        <f t="shared" si="16"/>
        <v>3.060089020770818E-05</v>
      </c>
      <c r="AK31" s="20">
        <f t="shared" si="17"/>
        <v>0.0008639593908629371</v>
      </c>
      <c r="AL31" s="21">
        <f t="shared" si="18"/>
        <v>0.003756936968660128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5">
        <v>0.223</v>
      </c>
      <c r="S32" s="35">
        <v>0.283</v>
      </c>
      <c r="T32" s="35">
        <v>0.265</v>
      </c>
      <c r="U32" s="35">
        <v>0.229</v>
      </c>
      <c r="W32" s="18">
        <f t="shared" si="9"/>
        <v>-0.0014513438368860005</v>
      </c>
      <c r="X32" s="18">
        <f t="shared" si="10"/>
        <v>-0.0008764044943819856</v>
      </c>
      <c r="Y32" s="18">
        <f t="shared" si="11"/>
        <v>0.0012684283727399084</v>
      </c>
      <c r="Z32" s="18">
        <f t="shared" si="12"/>
        <v>0.0017425149700599262</v>
      </c>
      <c r="AA32" s="19">
        <f t="shared" si="13"/>
        <v>0.0006831950115318483</v>
      </c>
      <c r="AC32" s="36">
        <v>0.411</v>
      </c>
      <c r="AD32" s="36">
        <v>0.324</v>
      </c>
      <c r="AE32" s="36">
        <v>0.106</v>
      </c>
      <c r="AF32" s="36">
        <v>0.159</v>
      </c>
      <c r="AH32" s="20">
        <f t="shared" si="14"/>
        <v>-0.003708989805375335</v>
      </c>
      <c r="AI32" s="20">
        <f t="shared" si="15"/>
        <v>-0.0008314606741572684</v>
      </c>
      <c r="AJ32" s="20">
        <f t="shared" si="16"/>
        <v>0.0011223922114047217</v>
      </c>
      <c r="AK32" s="20">
        <f t="shared" si="17"/>
        <v>0.0015568862275449514</v>
      </c>
      <c r="AL32" s="21">
        <f t="shared" si="18"/>
        <v>-0.0018611720405829304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5">
        <v>0.164</v>
      </c>
      <c r="S33" s="35">
        <v>0.295</v>
      </c>
      <c r="T33" s="35">
        <v>0.286</v>
      </c>
      <c r="U33" s="35">
        <v>0.255</v>
      </c>
      <c r="W33" s="18">
        <f t="shared" si="9"/>
        <v>0.006371428571428598</v>
      </c>
      <c r="X33" s="18">
        <f t="shared" si="10"/>
        <v>0.009846558197747218</v>
      </c>
      <c r="Y33" s="18">
        <f t="shared" si="11"/>
        <v>-0.0016149584487534414</v>
      </c>
      <c r="Z33" s="18">
        <f t="shared" si="12"/>
        <v>-0.004338866532528518</v>
      </c>
      <c r="AA33" s="19">
        <f t="shared" si="13"/>
        <v>0.010264161787893857</v>
      </c>
      <c r="AC33" s="36">
        <v>0.336</v>
      </c>
      <c r="AD33" s="36">
        <v>0.301</v>
      </c>
      <c r="AE33" s="36">
        <v>0.177</v>
      </c>
      <c r="AF33" s="36">
        <v>0.186</v>
      </c>
      <c r="AH33" s="20">
        <f t="shared" si="14"/>
        <v>0.011742857142857192</v>
      </c>
      <c r="AI33" s="20">
        <f t="shared" si="15"/>
        <v>0.011273091364205297</v>
      </c>
      <c r="AJ33" s="20">
        <f t="shared" si="16"/>
        <v>-0.0006459833795013765</v>
      </c>
      <c r="AK33" s="20">
        <f t="shared" si="17"/>
        <v>-0.003012575452716307</v>
      </c>
      <c r="AL33" s="21">
        <f t="shared" si="18"/>
        <v>0.019357389674844808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5">
        <v>0.075</v>
      </c>
      <c r="S34" s="35">
        <v>0.316</v>
      </c>
      <c r="T34" s="35">
        <v>0.357</v>
      </c>
      <c r="U34" s="35">
        <v>0.252</v>
      </c>
      <c r="W34" s="18">
        <f t="shared" si="9"/>
        <v>0.0025814814814814967</v>
      </c>
      <c r="X34" s="18">
        <f t="shared" si="10"/>
        <v>0.004067489114658862</v>
      </c>
      <c r="Y34" s="18">
        <f t="shared" si="11"/>
        <v>2.6570048309222824E-05</v>
      </c>
      <c r="Z34" s="18">
        <f t="shared" si="12"/>
        <v>-0.0024406084430011847</v>
      </c>
      <c r="AA34" s="19">
        <f t="shared" si="13"/>
        <v>0.0042349322014483964</v>
      </c>
      <c r="AC34" s="36">
        <v>0.254</v>
      </c>
      <c r="AD34" s="36">
        <v>0.303</v>
      </c>
      <c r="AE34" s="36">
        <v>0.232</v>
      </c>
      <c r="AF34" s="36">
        <v>0.211</v>
      </c>
      <c r="AH34" s="20">
        <f t="shared" si="14"/>
        <v>0.00528888888888892</v>
      </c>
      <c r="AI34" s="20">
        <f t="shared" si="15"/>
        <v>0.004150217706821415</v>
      </c>
      <c r="AJ34" s="20">
        <f t="shared" si="16"/>
        <v>1.6443701226337204E-05</v>
      </c>
      <c r="AK34" s="20">
        <f t="shared" si="17"/>
        <v>-0.00178020851136557</v>
      </c>
      <c r="AL34" s="21">
        <f t="shared" si="18"/>
        <v>0.007675341785571102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5">
        <v>0.319</v>
      </c>
      <c r="S35" s="35">
        <v>0.304</v>
      </c>
      <c r="T35" s="35">
        <v>0.187</v>
      </c>
      <c r="U35" s="35">
        <v>0.19</v>
      </c>
      <c r="W35" s="18">
        <f t="shared" si="9"/>
        <v>-0.0019143117593436731</v>
      </c>
      <c r="X35" s="18">
        <f t="shared" si="10"/>
        <v>-0.0060319732760677576</v>
      </c>
      <c r="Y35" s="18">
        <f t="shared" si="11"/>
        <v>0.0025203901532744617</v>
      </c>
      <c r="Z35" s="18">
        <f t="shared" si="12"/>
        <v>0.0035223468507333705</v>
      </c>
      <c r="AA35" s="19">
        <f t="shared" si="13"/>
        <v>-0.0019035480314035995</v>
      </c>
      <c r="AC35" s="36">
        <v>0.488</v>
      </c>
      <c r="AD35" s="36">
        <v>0.338</v>
      </c>
      <c r="AE35" s="36">
        <v>0.074</v>
      </c>
      <c r="AF35" s="36">
        <v>0.1</v>
      </c>
      <c r="AH35" s="20">
        <f t="shared" si="14"/>
        <v>-0.006483135824977239</v>
      </c>
      <c r="AI35" s="20">
        <f t="shared" si="15"/>
        <v>-0.005783822476735857</v>
      </c>
      <c r="AJ35" s="20">
        <f t="shared" si="16"/>
        <v>0.001637900603808614</v>
      </c>
      <c r="AK35" s="20">
        <f t="shared" si="17"/>
        <v>0.0029492666091457983</v>
      </c>
      <c r="AL35" s="21">
        <f t="shared" si="18"/>
        <v>-0.0076797910887586845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5">
        <v>0</v>
      </c>
      <c r="S36" s="35">
        <v>0.145</v>
      </c>
      <c r="T36" s="35">
        <v>0.445</v>
      </c>
      <c r="U36" s="35">
        <v>0.41</v>
      </c>
      <c r="W36" s="18">
        <f t="shared" si="9"/>
        <v>-0.0005968194574368308</v>
      </c>
      <c r="X36" s="18">
        <f t="shared" si="10"/>
        <v>0.007246898564826132</v>
      </c>
      <c r="Y36" s="18">
        <f t="shared" si="11"/>
        <v>-0.0003794852873351111</v>
      </c>
      <c r="Z36" s="18">
        <f t="shared" si="12"/>
        <v>-0.0011155547991831183</v>
      </c>
      <c r="AA36" s="19">
        <f t="shared" si="13"/>
        <v>0.0051550390208710715</v>
      </c>
      <c r="AC36" s="36">
        <v>0</v>
      </c>
      <c r="AD36" s="36">
        <v>0.218</v>
      </c>
      <c r="AE36" s="36">
        <v>0.406</v>
      </c>
      <c r="AF36" s="36">
        <v>0.376</v>
      </c>
      <c r="AH36" s="20">
        <f t="shared" si="14"/>
        <v>-0.0009130028063610451</v>
      </c>
      <c r="AI36" s="20">
        <f t="shared" si="15"/>
        <v>0.008057406956944846</v>
      </c>
      <c r="AJ36" s="20">
        <f t="shared" si="16"/>
        <v>-0.0001501706484641616</v>
      </c>
      <c r="AK36" s="20">
        <f t="shared" si="17"/>
        <v>-0.0005871341048332202</v>
      </c>
      <c r="AL36" s="21">
        <f t="shared" si="18"/>
        <v>0.0064070993972864185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5">
        <v>0.35</v>
      </c>
      <c r="S37" s="35">
        <v>0</v>
      </c>
      <c r="T37" s="35">
        <v>0.37</v>
      </c>
      <c r="U37" s="35">
        <v>0.28</v>
      </c>
      <c r="W37" s="18">
        <f t="shared" si="9"/>
        <v>0</v>
      </c>
      <c r="X37" s="18">
        <f t="shared" si="10"/>
        <v>0.0077512473271560784</v>
      </c>
      <c r="Y37" s="18">
        <f t="shared" si="11"/>
        <v>0.0001645253720307438</v>
      </c>
      <c r="Z37" s="18">
        <f t="shared" si="12"/>
        <v>-0.0015792176666952194</v>
      </c>
      <c r="AA37" s="19">
        <f t="shared" si="13"/>
        <v>0.006336555032491604</v>
      </c>
      <c r="AC37" s="36">
        <v>0.399</v>
      </c>
      <c r="AD37" s="36">
        <v>0.032</v>
      </c>
      <c r="AE37" s="36">
        <v>0.316</v>
      </c>
      <c r="AF37" s="36">
        <v>0.253</v>
      </c>
      <c r="AH37" s="20">
        <f t="shared" si="14"/>
        <v>0</v>
      </c>
      <c r="AI37" s="20">
        <f t="shared" si="15"/>
        <v>0.011653599429793278</v>
      </c>
      <c r="AJ37" s="20">
        <f t="shared" si="16"/>
        <v>0.000150106294481982</v>
      </c>
      <c r="AK37" s="20">
        <f t="shared" si="17"/>
        <v>-0.0014482581528717136</v>
      </c>
      <c r="AL37" s="21">
        <f t="shared" si="18"/>
        <v>0.010355447571403546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5">
        <v>0</v>
      </c>
      <c r="S38" s="35">
        <v>0.278</v>
      </c>
      <c r="T38" s="35">
        <v>0.346</v>
      </c>
      <c r="U38" s="35">
        <v>0.376</v>
      </c>
      <c r="W38" s="18">
        <f aca="true" t="shared" si="28" ref="W38:W69">+R37*G38</f>
        <v>0.013424657534246598</v>
      </c>
      <c r="X38" s="18">
        <f aca="true" t="shared" si="29" ref="X38:X69">+S37*H38</f>
        <v>0</v>
      </c>
      <c r="Y38" s="18">
        <f aca="true" t="shared" si="30" ref="Y38:Y69">+T37*I38</f>
        <v>-0.002700729927007337</v>
      </c>
      <c r="Z38" s="18">
        <f aca="true" t="shared" si="31" ref="Z38:Z69">+U37*J38</f>
        <v>-0.004547173053789307</v>
      </c>
      <c r="AA38" s="19">
        <f aca="true" t="shared" si="32" ref="AA38:AA69">SUM(W38:Z38)</f>
        <v>0.006176754553449953</v>
      </c>
      <c r="AC38" s="36">
        <v>0.083</v>
      </c>
      <c r="AD38" s="36">
        <v>0.295</v>
      </c>
      <c r="AE38" s="36">
        <v>0.321</v>
      </c>
      <c r="AF38" s="36">
        <v>0.301</v>
      </c>
      <c r="AH38" s="20">
        <f aca="true" t="shared" si="33" ref="AH38:AH69">+AC37*G38</f>
        <v>0.015304109589041123</v>
      </c>
      <c r="AI38" s="20">
        <f aca="true" t="shared" si="34" ref="AI38:AI69">+AD37*H38</f>
        <v>0.0012701849345963013</v>
      </c>
      <c r="AJ38" s="20">
        <f aca="true" t="shared" si="35" ref="AJ38:AJ69">+AE37*I38</f>
        <v>-0.0023065693430657256</v>
      </c>
      <c r="AK38" s="20">
        <f aca="true" t="shared" si="36" ref="AK38:AK69">+AF37*J38</f>
        <v>-0.0041086956521739085</v>
      </c>
      <c r="AL38" s="21">
        <f aca="true" t="shared" si="37" ref="AL38:AL69">SUM(AH38:AK38)</f>
        <v>0.01015902952839779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5">
        <v>0.268</v>
      </c>
      <c r="S39" s="35">
        <v>0.199</v>
      </c>
      <c r="T39" s="35">
        <v>0.38</v>
      </c>
      <c r="U39" s="35">
        <v>0.153</v>
      </c>
      <c r="W39" s="18">
        <f t="shared" si="28"/>
        <v>0</v>
      </c>
      <c r="X39" s="18">
        <f t="shared" si="29"/>
        <v>-0.0010854663774403403</v>
      </c>
      <c r="Y39" s="18">
        <f t="shared" si="30"/>
        <v>-0.0002898361876396098</v>
      </c>
      <c r="Z39" s="18">
        <f t="shared" si="31"/>
        <v>-0.005353131277840835</v>
      </c>
      <c r="AA39" s="19">
        <f t="shared" si="32"/>
        <v>-0.006728433842920785</v>
      </c>
      <c r="AC39" s="36">
        <v>0.299</v>
      </c>
      <c r="AD39" s="36">
        <v>0.298</v>
      </c>
      <c r="AE39" s="36">
        <v>0.204</v>
      </c>
      <c r="AF39" s="36">
        <v>0.199</v>
      </c>
      <c r="AH39" s="20">
        <f t="shared" si="33"/>
        <v>-0.0012409850483729103</v>
      </c>
      <c r="AI39" s="20">
        <f t="shared" si="34"/>
        <v>-0.0011518438177874112</v>
      </c>
      <c r="AJ39" s="20">
        <f t="shared" si="35"/>
        <v>-0.0002688942665673837</v>
      </c>
      <c r="AK39" s="20">
        <f t="shared" si="36"/>
        <v>-0.004285352432526838</v>
      </c>
      <c r="AL39" s="21">
        <f t="shared" si="37"/>
        <v>-0.006947075565254543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5">
        <v>0</v>
      </c>
      <c r="S40" s="35">
        <v>0.157</v>
      </c>
      <c r="T40" s="35">
        <v>0.467</v>
      </c>
      <c r="U40" s="35">
        <v>0.376</v>
      </c>
      <c r="W40" s="18">
        <f t="shared" si="28"/>
        <v>-0.010049999999999995</v>
      </c>
      <c r="X40" s="18">
        <f t="shared" si="29"/>
        <v>-0.007323824041811862</v>
      </c>
      <c r="Y40" s="18">
        <f t="shared" si="30"/>
        <v>0.003575221238938089</v>
      </c>
      <c r="Z40" s="18">
        <f t="shared" si="31"/>
        <v>0.0028604465709729</v>
      </c>
      <c r="AA40" s="19">
        <f t="shared" si="32"/>
        <v>-0.010938156231900868</v>
      </c>
      <c r="AC40" s="36">
        <v>0.045</v>
      </c>
      <c r="AD40" s="36">
        <v>0.261</v>
      </c>
      <c r="AE40" s="36">
        <v>0.397</v>
      </c>
      <c r="AF40" s="36">
        <v>0.297</v>
      </c>
      <c r="AH40" s="20">
        <f t="shared" si="33"/>
        <v>-0.011212499999999993</v>
      </c>
      <c r="AI40" s="20">
        <f t="shared" si="34"/>
        <v>-0.01096733449477354</v>
      </c>
      <c r="AJ40" s="20">
        <f t="shared" si="35"/>
        <v>0.0019193292966930792</v>
      </c>
      <c r="AK40" s="20">
        <f t="shared" si="36"/>
        <v>0.0037204501151869747</v>
      </c>
      <c r="AL40" s="21">
        <f t="shared" si="37"/>
        <v>-0.016540055082893478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5">
        <v>0</v>
      </c>
      <c r="S41" s="35">
        <v>0</v>
      </c>
      <c r="T41" s="35">
        <v>0.625</v>
      </c>
      <c r="U41" s="35">
        <v>0.375</v>
      </c>
      <c r="W41" s="18">
        <f t="shared" si="28"/>
        <v>0</v>
      </c>
      <c r="X41" s="18">
        <f t="shared" si="29"/>
        <v>-0.0005679403120054125</v>
      </c>
      <c r="Y41" s="18">
        <f t="shared" si="30"/>
        <v>0.005688815060908139</v>
      </c>
      <c r="Z41" s="18">
        <f t="shared" si="31"/>
        <v>0.004022614595111769</v>
      </c>
      <c r="AA41" s="19">
        <f t="shared" si="32"/>
        <v>0.009143489344014495</v>
      </c>
      <c r="AC41" s="36">
        <v>0</v>
      </c>
      <c r="AD41" s="36">
        <v>0.056</v>
      </c>
      <c r="AE41" s="36">
        <v>0.488</v>
      </c>
      <c r="AF41" s="36">
        <v>0.456</v>
      </c>
      <c r="AH41" s="20">
        <f t="shared" si="33"/>
        <v>-0.0002922077922077848</v>
      </c>
      <c r="AI41" s="20">
        <f t="shared" si="34"/>
        <v>-0.0009441555505312909</v>
      </c>
      <c r="AJ41" s="20">
        <f t="shared" si="35"/>
        <v>0.0048361018826135575</v>
      </c>
      <c r="AK41" s="20">
        <f t="shared" si="36"/>
        <v>0.0031774375924154127</v>
      </c>
      <c r="AL41" s="21">
        <f t="shared" si="37"/>
        <v>0.0067771761322898945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5">
        <v>0.143</v>
      </c>
      <c r="S42" s="35">
        <v>0.119</v>
      </c>
      <c r="T42" s="35">
        <v>0.399</v>
      </c>
      <c r="U42" s="35">
        <v>0.339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6">
        <v>0.216</v>
      </c>
      <c r="AD42" s="36">
        <v>0.203</v>
      </c>
      <c r="AE42" s="36">
        <v>0.307</v>
      </c>
      <c r="AF42" s="36">
        <v>0.274</v>
      </c>
      <c r="AH42" s="20">
        <f t="shared" si="33"/>
        <v>0</v>
      </c>
      <c r="AI42" s="20">
        <f t="shared" si="34"/>
        <v>0.0012452915815747687</v>
      </c>
      <c r="AJ42" s="20">
        <f t="shared" si="35"/>
        <v>0.0008008752735229639</v>
      </c>
      <c r="AK42" s="20">
        <f t="shared" si="36"/>
        <v>-0.001844406196213435</v>
      </c>
      <c r="AL42" s="21">
        <f t="shared" si="37"/>
        <v>0.00020176065888429743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5">
        <v>0</v>
      </c>
      <c r="S43" s="35">
        <v>0.226</v>
      </c>
      <c r="T43" s="35">
        <v>0.426</v>
      </c>
      <c r="U43" s="35">
        <v>0.348</v>
      </c>
      <c r="W43" s="18">
        <f t="shared" si="28"/>
        <v>-0.000534080298786195</v>
      </c>
      <c r="X43" s="18">
        <f t="shared" si="29"/>
        <v>-0.00042264150943395126</v>
      </c>
      <c r="Y43" s="18">
        <f t="shared" si="30"/>
        <v>0.0012711632987438125</v>
      </c>
      <c r="Z43" s="18">
        <f t="shared" si="31"/>
        <v>0.0041009245657996985</v>
      </c>
      <c r="AA43" s="19">
        <f t="shared" si="32"/>
        <v>0.004415366056323365</v>
      </c>
      <c r="AC43" s="36">
        <v>0.067</v>
      </c>
      <c r="AD43" s="36">
        <v>0.294</v>
      </c>
      <c r="AE43" s="36">
        <v>0.345</v>
      </c>
      <c r="AF43" s="36">
        <v>0.294</v>
      </c>
      <c r="AH43" s="20">
        <f t="shared" si="33"/>
        <v>-0.0008067226890756513</v>
      </c>
      <c r="AI43" s="20">
        <f t="shared" si="34"/>
        <v>-0.0007209766925637993</v>
      </c>
      <c r="AJ43" s="20">
        <f t="shared" si="35"/>
        <v>0.0009780629892590235</v>
      </c>
      <c r="AK43" s="20">
        <f t="shared" si="36"/>
        <v>0.0033146115959560986</v>
      </c>
      <c r="AL43" s="21">
        <f t="shared" si="37"/>
        <v>0.0027649752035756713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5">
        <v>0</v>
      </c>
      <c r="S44" s="35">
        <v>0.028</v>
      </c>
      <c r="T44" s="35">
        <v>0.514</v>
      </c>
      <c r="U44" s="35">
        <v>0.458</v>
      </c>
      <c r="W44" s="18">
        <f t="shared" si="28"/>
        <v>0</v>
      </c>
      <c r="X44" s="18">
        <f t="shared" si="29"/>
        <v>-0.004631766540432182</v>
      </c>
      <c r="Y44" s="18">
        <f t="shared" si="30"/>
        <v>0.004213229289538128</v>
      </c>
      <c r="Z44" s="18">
        <f t="shared" si="31"/>
        <v>0.002733373175104592</v>
      </c>
      <c r="AA44" s="19">
        <f t="shared" si="32"/>
        <v>0.0023148359242105374</v>
      </c>
      <c r="AC44" s="36">
        <v>0</v>
      </c>
      <c r="AD44" s="36">
        <v>0.172</v>
      </c>
      <c r="AE44" s="36">
        <v>0.432</v>
      </c>
      <c r="AF44" s="36">
        <v>0.396</v>
      </c>
      <c r="AH44" s="20">
        <f t="shared" si="33"/>
        <v>-0.004081537019681351</v>
      </c>
      <c r="AI44" s="20">
        <f t="shared" si="34"/>
        <v>-0.0060253954110046975</v>
      </c>
      <c r="AJ44" s="20">
        <f t="shared" si="35"/>
        <v>0.0034121223119498918</v>
      </c>
      <c r="AK44" s="20">
        <f t="shared" si="36"/>
        <v>0.0023092290617262937</v>
      </c>
      <c r="AL44" s="21">
        <f t="shared" si="37"/>
        <v>-0.004385581057009863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5">
        <v>0</v>
      </c>
      <c r="S45" s="35">
        <v>0.298</v>
      </c>
      <c r="T45" s="35">
        <v>0.36</v>
      </c>
      <c r="U45" s="35">
        <v>0.342</v>
      </c>
      <c r="W45" s="18">
        <f t="shared" si="28"/>
        <v>0</v>
      </c>
      <c r="X45" s="18">
        <f t="shared" si="29"/>
        <v>0.00022924721400954963</v>
      </c>
      <c r="Y45" s="18">
        <f t="shared" si="30"/>
        <v>-0.001246900269541738</v>
      </c>
      <c r="Z45" s="18">
        <f t="shared" si="31"/>
        <v>-0.00318136382888604</v>
      </c>
      <c r="AA45" s="19">
        <f t="shared" si="32"/>
        <v>-0.004199016884418229</v>
      </c>
      <c r="AC45" s="36">
        <v>0.058</v>
      </c>
      <c r="AD45" s="36">
        <v>0.335</v>
      </c>
      <c r="AE45" s="36">
        <v>0.309</v>
      </c>
      <c r="AF45" s="36">
        <v>0.298</v>
      </c>
      <c r="AH45" s="20">
        <f t="shared" si="33"/>
        <v>0</v>
      </c>
      <c r="AI45" s="20">
        <f t="shared" si="34"/>
        <v>0.001408232886058662</v>
      </c>
      <c r="AJ45" s="20">
        <f t="shared" si="35"/>
        <v>-0.0010479784366576475</v>
      </c>
      <c r="AK45" s="20">
        <f t="shared" si="36"/>
        <v>-0.0027506988564167507</v>
      </c>
      <c r="AL45" s="21">
        <f t="shared" si="37"/>
        <v>-0.0023904444070157365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5">
        <v>0</v>
      </c>
      <c r="S46" s="35">
        <v>0</v>
      </c>
      <c r="T46" s="35">
        <v>1</v>
      </c>
      <c r="U46" s="35">
        <v>0</v>
      </c>
      <c r="W46" s="18">
        <f t="shared" si="28"/>
        <v>0</v>
      </c>
      <c r="X46" s="18">
        <f t="shared" si="29"/>
        <v>-0.042552221971576785</v>
      </c>
      <c r="Y46" s="18">
        <f t="shared" si="30"/>
        <v>0.0070359362334504105</v>
      </c>
      <c r="Z46" s="18">
        <f t="shared" si="31"/>
        <v>0.0071474878444084495</v>
      </c>
      <c r="AA46" s="19">
        <f t="shared" si="32"/>
        <v>-0.028368797893717924</v>
      </c>
      <c r="AC46" s="36">
        <v>0</v>
      </c>
      <c r="AD46" s="36">
        <v>0.002</v>
      </c>
      <c r="AE46" s="36">
        <v>0.503</v>
      </c>
      <c r="AF46" s="36">
        <v>0.495</v>
      </c>
      <c r="AH46" s="20">
        <f t="shared" si="33"/>
        <v>-0.004828514456630107</v>
      </c>
      <c r="AI46" s="20">
        <f t="shared" si="34"/>
        <v>-0.04783555154522894</v>
      </c>
      <c r="AJ46" s="20">
        <f t="shared" si="35"/>
        <v>0.006039178600378269</v>
      </c>
      <c r="AK46" s="20">
        <f t="shared" si="36"/>
        <v>0.006227928004776952</v>
      </c>
      <c r="AL46" s="21">
        <f t="shared" si="37"/>
        <v>-0.04039695939670383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5">
        <v>0.084</v>
      </c>
      <c r="S47" s="35">
        <v>0</v>
      </c>
      <c r="T47" s="35">
        <v>0.461</v>
      </c>
      <c r="U47" s="35">
        <v>0.455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6">
        <v>0.102</v>
      </c>
      <c r="AD47" s="36">
        <v>0</v>
      </c>
      <c r="AE47" s="36">
        <v>0.411</v>
      </c>
      <c r="AF47" s="36">
        <v>0.487</v>
      </c>
      <c r="AH47" s="20">
        <f t="shared" si="33"/>
        <v>0</v>
      </c>
      <c r="AI47" s="20">
        <f t="shared" si="34"/>
        <v>-4.0526315789473744E-05</v>
      </c>
      <c r="AJ47" s="20">
        <f t="shared" si="35"/>
        <v>0.0066651943462898</v>
      </c>
      <c r="AK47" s="20">
        <f t="shared" si="36"/>
        <v>0.004549632352941106</v>
      </c>
      <c r="AL47" s="21">
        <f t="shared" si="37"/>
        <v>0.011174300383441433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5">
        <v>0</v>
      </c>
      <c r="S48" s="35">
        <v>0.122</v>
      </c>
      <c r="T48" s="35">
        <v>0.448</v>
      </c>
      <c r="U48" s="35">
        <v>0.43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-0.0038584132519616475</v>
      </c>
      <c r="Z48" s="18">
        <f t="shared" si="31"/>
        <v>-0.00256168239774799</v>
      </c>
      <c r="AA48" s="19">
        <f t="shared" si="32"/>
        <v>-0.011456294744732254</v>
      </c>
      <c r="AC48" s="36">
        <v>0</v>
      </c>
      <c r="AD48" s="36">
        <v>0.181</v>
      </c>
      <c r="AE48" s="36">
        <v>0.417</v>
      </c>
      <c r="AF48" s="36">
        <v>0.402</v>
      </c>
      <c r="AH48" s="20">
        <f t="shared" si="33"/>
        <v>-0.006115384615384605</v>
      </c>
      <c r="AI48" s="20">
        <f t="shared" si="34"/>
        <v>0</v>
      </c>
      <c r="AJ48" s="20">
        <f t="shared" si="35"/>
        <v>-0.003439930252833486</v>
      </c>
      <c r="AK48" s="20">
        <f t="shared" si="36"/>
        <v>-0.0027418446762709253</v>
      </c>
      <c r="AL48" s="21">
        <f t="shared" si="37"/>
        <v>-0.012297159544489015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5">
        <v>0</v>
      </c>
      <c r="S49" s="35">
        <v>0.044</v>
      </c>
      <c r="T49" s="35">
        <v>0.491</v>
      </c>
      <c r="U49" s="35">
        <v>0.465</v>
      </c>
      <c r="W49" s="18">
        <f t="shared" si="28"/>
        <v>0</v>
      </c>
      <c r="X49" s="18">
        <f t="shared" si="29"/>
        <v>0.008093036058353984</v>
      </c>
      <c r="Y49" s="18">
        <f t="shared" si="30"/>
        <v>-0.0025208369966590355</v>
      </c>
      <c r="Z49" s="18">
        <f t="shared" si="31"/>
        <v>-0.0031865112406327845</v>
      </c>
      <c r="AA49" s="19">
        <f t="shared" si="32"/>
        <v>0.002385687821062165</v>
      </c>
      <c r="AC49" s="36">
        <v>0</v>
      </c>
      <c r="AD49" s="36">
        <v>0.111</v>
      </c>
      <c r="AE49" s="36">
        <v>0.457</v>
      </c>
      <c r="AF49" s="36">
        <v>0.432</v>
      </c>
      <c r="AH49" s="20">
        <f t="shared" si="33"/>
        <v>0</v>
      </c>
      <c r="AI49" s="20">
        <f t="shared" si="34"/>
        <v>0.01200688136526288</v>
      </c>
      <c r="AJ49" s="20">
        <f t="shared" si="35"/>
        <v>-0.002346404079479504</v>
      </c>
      <c r="AK49" s="20">
        <f t="shared" si="36"/>
        <v>-0.002979017485428789</v>
      </c>
      <c r="AL49" s="21">
        <f t="shared" si="37"/>
        <v>0.006681459800354585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5">
        <v>0</v>
      </c>
      <c r="S50" s="35">
        <v>0.164</v>
      </c>
      <c r="T50" s="35">
        <v>0.434</v>
      </c>
      <c r="U50" s="35">
        <v>0.402</v>
      </c>
      <c r="W50" s="18">
        <f t="shared" si="28"/>
        <v>0</v>
      </c>
      <c r="X50" s="18">
        <f t="shared" si="29"/>
        <v>0.00011357769747031287</v>
      </c>
      <c r="Y50" s="18">
        <f t="shared" si="30"/>
        <v>-0.005773916887709959</v>
      </c>
      <c r="Z50" s="18">
        <f t="shared" si="31"/>
        <v>-0.007450297793809216</v>
      </c>
      <c r="AA50" s="19">
        <f t="shared" si="32"/>
        <v>-0.013110636984048862</v>
      </c>
      <c r="AC50" s="36">
        <v>0</v>
      </c>
      <c r="AD50" s="36">
        <v>0.29</v>
      </c>
      <c r="AE50" s="36">
        <v>0.365</v>
      </c>
      <c r="AF50" s="36">
        <v>0.345</v>
      </c>
      <c r="AH50" s="20">
        <f t="shared" si="33"/>
        <v>0</v>
      </c>
      <c r="AI50" s="20">
        <f t="shared" si="34"/>
        <v>0.0002865255549819257</v>
      </c>
      <c r="AJ50" s="20">
        <f t="shared" si="35"/>
        <v>-0.005374093722369555</v>
      </c>
      <c r="AK50" s="20">
        <f t="shared" si="36"/>
        <v>-0.006921566982635658</v>
      </c>
      <c r="AL50" s="21">
        <f t="shared" si="37"/>
        <v>-0.012009135150023286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5">
        <v>0</v>
      </c>
      <c r="S51" s="35">
        <v>0</v>
      </c>
      <c r="T51" s="35">
        <v>1</v>
      </c>
      <c r="U51" s="35">
        <v>0</v>
      </c>
      <c r="W51" s="18">
        <f t="shared" si="28"/>
        <v>0</v>
      </c>
      <c r="X51" s="18">
        <f t="shared" si="29"/>
        <v>-0.017734294541709585</v>
      </c>
      <c r="Y51" s="18">
        <f t="shared" si="30"/>
        <v>-0.003533506307595961</v>
      </c>
      <c r="Z51" s="18">
        <f t="shared" si="31"/>
        <v>-0.007676726342710985</v>
      </c>
      <c r="AA51" s="19">
        <f t="shared" si="32"/>
        <v>-0.028944527192016532</v>
      </c>
      <c r="AC51" s="36">
        <v>0</v>
      </c>
      <c r="AD51" s="36">
        <v>0</v>
      </c>
      <c r="AE51" s="36">
        <v>0.889</v>
      </c>
      <c r="AF51" s="36">
        <v>0.111</v>
      </c>
      <c r="AH51" s="20">
        <f t="shared" si="33"/>
        <v>0</v>
      </c>
      <c r="AI51" s="20">
        <f t="shared" si="34"/>
        <v>-0.03135942327497426</v>
      </c>
      <c r="AJ51" s="20">
        <f t="shared" si="35"/>
        <v>-0.0029717276550058195</v>
      </c>
      <c r="AK51" s="20">
        <f t="shared" si="36"/>
        <v>-0.006588235294117635</v>
      </c>
      <c r="AL51" s="21">
        <f t="shared" si="37"/>
        <v>-0.04091938622409772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5">
        <v>0</v>
      </c>
      <c r="S52" s="35">
        <v>0.05</v>
      </c>
      <c r="T52" s="35">
        <v>0.484</v>
      </c>
      <c r="U52" s="35">
        <v>0.466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6">
        <v>0</v>
      </c>
      <c r="AD52" s="36">
        <v>0.105</v>
      </c>
      <c r="AE52" s="36">
        <v>0.455</v>
      </c>
      <c r="AF52" s="36">
        <v>0.44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5">
        <v>0</v>
      </c>
      <c r="S53" s="35">
        <v>0</v>
      </c>
      <c r="T53" s="35">
        <v>1</v>
      </c>
      <c r="U53" s="35">
        <v>0</v>
      </c>
      <c r="W53" s="18">
        <f t="shared" si="28"/>
        <v>0</v>
      </c>
      <c r="X53" s="18">
        <f t="shared" si="29"/>
        <v>-0.00021428571428571132</v>
      </c>
      <c r="Y53" s="18">
        <f t="shared" si="30"/>
        <v>0.004599289520426335</v>
      </c>
      <c r="Z53" s="18">
        <f t="shared" si="31"/>
        <v>0.006980534867975655</v>
      </c>
      <c r="AA53" s="19">
        <f t="shared" si="32"/>
        <v>0.011365538674116278</v>
      </c>
      <c r="AC53" s="36">
        <v>0</v>
      </c>
      <c r="AD53" s="36">
        <v>0</v>
      </c>
      <c r="AE53" s="36">
        <v>0.897</v>
      </c>
      <c r="AF53" s="36">
        <v>0.103</v>
      </c>
      <c r="AH53" s="20">
        <f t="shared" si="33"/>
        <v>0</v>
      </c>
      <c r="AI53" s="20">
        <f t="shared" si="34"/>
        <v>-0.0004499999999999937</v>
      </c>
      <c r="AJ53" s="20">
        <f t="shared" si="35"/>
        <v>0.004323712255772692</v>
      </c>
      <c r="AK53" s="20">
        <f t="shared" si="36"/>
        <v>0.006591062965470576</v>
      </c>
      <c r="AL53" s="21">
        <f t="shared" si="37"/>
        <v>0.010464775221243273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5">
        <v>0</v>
      </c>
      <c r="S54" s="35">
        <v>0.079</v>
      </c>
      <c r="T54" s="35">
        <v>0.467</v>
      </c>
      <c r="U54" s="35">
        <v>0.454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6">
        <v>0</v>
      </c>
      <c r="AD54" s="36">
        <v>0.12</v>
      </c>
      <c r="AE54" s="36">
        <v>0.446</v>
      </c>
      <c r="AF54" s="36">
        <v>0.434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5">
        <v>0</v>
      </c>
      <c r="S55" s="35">
        <v>0</v>
      </c>
      <c r="T55" s="35">
        <v>1</v>
      </c>
      <c r="U55" s="35">
        <v>0</v>
      </c>
      <c r="W55" s="18">
        <f t="shared" si="28"/>
        <v>0</v>
      </c>
      <c r="X55" s="18">
        <f t="shared" si="29"/>
        <v>-0.01452242577384713</v>
      </c>
      <c r="Y55" s="18">
        <f t="shared" si="30"/>
        <v>0.009535580849769743</v>
      </c>
      <c r="Z55" s="18">
        <f t="shared" si="31"/>
        <v>-0.004275166666666649</v>
      </c>
      <c r="AA55" s="19">
        <f t="shared" si="32"/>
        <v>-0.009262011590744038</v>
      </c>
      <c r="AC55" s="36">
        <v>0</v>
      </c>
      <c r="AD55" s="36">
        <v>0</v>
      </c>
      <c r="AE55" s="36">
        <v>1</v>
      </c>
      <c r="AF55" s="36">
        <v>0</v>
      </c>
      <c r="AH55" s="20">
        <f t="shared" si="33"/>
        <v>0</v>
      </c>
      <c r="AI55" s="20">
        <f t="shared" si="34"/>
        <v>-0.022059380922299438</v>
      </c>
      <c r="AJ55" s="20">
        <f t="shared" si="35"/>
        <v>0.009106785993570246</v>
      </c>
      <c r="AK55" s="20">
        <f t="shared" si="36"/>
        <v>-0.0040868333333333165</v>
      </c>
      <c r="AL55" s="21">
        <f t="shared" si="37"/>
        <v>-0.01703942826206251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5">
        <v>0</v>
      </c>
      <c r="S56" s="35">
        <v>0</v>
      </c>
      <c r="T56" s="35">
        <v>1</v>
      </c>
      <c r="U56" s="35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6">
        <v>0</v>
      </c>
      <c r="AD56" s="36">
        <v>0</v>
      </c>
      <c r="AE56" s="36">
        <v>1</v>
      </c>
      <c r="AF56" s="36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5">
        <v>0</v>
      </c>
      <c r="S57" s="35">
        <v>0</v>
      </c>
      <c r="T57" s="35">
        <v>0.832</v>
      </c>
      <c r="U57" s="35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6">
        <v>0</v>
      </c>
      <c r="AD57" s="36">
        <v>0</v>
      </c>
      <c r="AE57" s="36">
        <v>0.706</v>
      </c>
      <c r="AF57" s="36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5">
        <v>0</v>
      </c>
      <c r="S58" s="35">
        <v>0</v>
      </c>
      <c r="T58" s="35">
        <v>0.907</v>
      </c>
      <c r="U58" s="35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6">
        <v>0</v>
      </c>
      <c r="AD58" s="36">
        <v>0</v>
      </c>
      <c r="AE58" s="36">
        <v>0.708</v>
      </c>
      <c r="AF58" s="36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5">
        <v>0</v>
      </c>
      <c r="S59" s="35">
        <v>0</v>
      </c>
      <c r="T59" s="35">
        <v>0.52</v>
      </c>
      <c r="U59" s="35">
        <v>0.48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6">
        <v>0.043</v>
      </c>
      <c r="AD59" s="36">
        <v>0</v>
      </c>
      <c r="AE59" s="36">
        <v>0.497</v>
      </c>
      <c r="AF59" s="36">
        <v>0.46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5">
        <v>0</v>
      </c>
      <c r="S60" s="35">
        <v>0.033</v>
      </c>
      <c r="T60" s="35">
        <v>0.492</v>
      </c>
      <c r="U60" s="35">
        <v>0.475</v>
      </c>
      <c r="W60" s="18">
        <f t="shared" si="28"/>
        <v>0</v>
      </c>
      <c r="X60" s="18">
        <f t="shared" si="29"/>
        <v>0</v>
      </c>
      <c r="Y60" s="18">
        <f t="shared" si="30"/>
        <v>0.005288280160747947</v>
      </c>
      <c r="Z60" s="18">
        <f t="shared" si="31"/>
        <v>0.009272202629047719</v>
      </c>
      <c r="AA60" s="19">
        <f t="shared" si="32"/>
        <v>0.014560482789795666</v>
      </c>
      <c r="AC60" s="36">
        <v>0</v>
      </c>
      <c r="AD60" s="36">
        <v>0.053</v>
      </c>
      <c r="AE60" s="36">
        <v>0.482</v>
      </c>
      <c r="AF60" s="36">
        <v>0.465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0.005054375461330249</v>
      </c>
      <c r="AK60" s="20">
        <f t="shared" si="36"/>
        <v>0.008885860852837397</v>
      </c>
      <c r="AL60" s="21">
        <f t="shared" si="37"/>
        <v>0.01530825007169129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5">
        <v>0</v>
      </c>
      <c r="S61" s="35">
        <v>0.02</v>
      </c>
      <c r="T61" s="35">
        <v>0.501</v>
      </c>
      <c r="U61" s="35">
        <v>0.479</v>
      </c>
      <c r="W61" s="18">
        <f t="shared" si="28"/>
        <v>0</v>
      </c>
      <c r="X61" s="18">
        <f t="shared" si="29"/>
        <v>0.005513202112337972</v>
      </c>
      <c r="Y61" s="18">
        <f t="shared" si="30"/>
        <v>0.002316797921571758</v>
      </c>
      <c r="Z61" s="18">
        <f t="shared" si="31"/>
        <v>0.00672328379334745</v>
      </c>
      <c r="AA61" s="19">
        <f t="shared" si="32"/>
        <v>0.01455328382725718</v>
      </c>
      <c r="AC61" s="36">
        <v>0</v>
      </c>
      <c r="AD61" s="36">
        <v>0.04</v>
      </c>
      <c r="AE61" s="36">
        <v>0.491</v>
      </c>
      <c r="AF61" s="36">
        <v>0.469</v>
      </c>
      <c r="AH61" s="20">
        <f t="shared" si="33"/>
        <v>0</v>
      </c>
      <c r="AI61" s="20">
        <f t="shared" si="34"/>
        <v>0.008854536725876137</v>
      </c>
      <c r="AJ61" s="20">
        <f t="shared" si="35"/>
        <v>0.0022697085329219254</v>
      </c>
      <c r="AK61" s="20">
        <f t="shared" si="36"/>
        <v>0.0065817409766454</v>
      </c>
      <c r="AL61" s="21">
        <f t="shared" si="37"/>
        <v>0.017705986235443463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5">
        <v>0.09</v>
      </c>
      <c r="S62" s="35">
        <v>0</v>
      </c>
      <c r="T62" s="35">
        <v>0.479</v>
      </c>
      <c r="U62" s="35">
        <v>0.431</v>
      </c>
      <c r="W62" s="18">
        <f t="shared" si="28"/>
        <v>0</v>
      </c>
      <c r="X62" s="18">
        <f t="shared" si="29"/>
        <v>0.0008802961744138216</v>
      </c>
      <c r="Y62" s="18">
        <f t="shared" si="30"/>
        <v>-0.0015789090909090787</v>
      </c>
      <c r="Z62" s="18">
        <f t="shared" si="31"/>
        <v>-0.011847794060634248</v>
      </c>
      <c r="AA62" s="19">
        <f t="shared" si="32"/>
        <v>-0.012546406977129505</v>
      </c>
      <c r="AC62" s="36">
        <v>0.106</v>
      </c>
      <c r="AD62" s="36">
        <v>0.024</v>
      </c>
      <c r="AE62" s="36">
        <v>0.457</v>
      </c>
      <c r="AF62" s="36">
        <v>0.413</v>
      </c>
      <c r="AH62" s="20">
        <f t="shared" si="33"/>
        <v>0</v>
      </c>
      <c r="AI62" s="20">
        <f t="shared" si="34"/>
        <v>0.0017605923488276433</v>
      </c>
      <c r="AJ62" s="20">
        <f t="shared" si="35"/>
        <v>-0.0015473939393939274</v>
      </c>
      <c r="AK62" s="20">
        <f t="shared" si="36"/>
        <v>-0.011600449716988438</v>
      </c>
      <c r="AL62" s="21">
        <f t="shared" si="37"/>
        <v>-0.011387251307554722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5">
        <v>0</v>
      </c>
      <c r="S63" s="35">
        <v>0.08</v>
      </c>
      <c r="T63" s="35">
        <v>0.51</v>
      </c>
      <c r="U63" s="35">
        <v>0.41</v>
      </c>
      <c r="W63" s="18">
        <f t="shared" si="28"/>
        <v>0.0014029618082618866</v>
      </c>
      <c r="X63" s="18">
        <f t="shared" si="29"/>
        <v>0</v>
      </c>
      <c r="Y63" s="18">
        <f t="shared" si="30"/>
        <v>0.0028733787289234656</v>
      </c>
      <c r="Z63" s="18">
        <f t="shared" si="31"/>
        <v>0.008909206551120971</v>
      </c>
      <c r="AA63" s="19">
        <f t="shared" si="32"/>
        <v>0.013185547088306323</v>
      </c>
      <c r="AC63" s="36">
        <v>0</v>
      </c>
      <c r="AD63" s="36">
        <v>0.175</v>
      </c>
      <c r="AE63" s="36">
        <v>0.456</v>
      </c>
      <c r="AF63" s="36">
        <v>0.369</v>
      </c>
      <c r="AH63" s="20">
        <f t="shared" si="33"/>
        <v>0.0016523772408417775</v>
      </c>
      <c r="AI63" s="20">
        <f t="shared" si="34"/>
        <v>-0.00047281323877068626</v>
      </c>
      <c r="AJ63" s="20">
        <f t="shared" si="35"/>
        <v>0.002741407263294413</v>
      </c>
      <c r="AK63" s="20">
        <f t="shared" si="36"/>
        <v>0.008537128319287612</v>
      </c>
      <c r="AL63" s="21">
        <f t="shared" si="37"/>
        <v>0.012458099584653116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5">
        <v>0</v>
      </c>
      <c r="S64" s="35">
        <v>0</v>
      </c>
      <c r="T64" s="35">
        <v>0.792</v>
      </c>
      <c r="U64" s="35">
        <v>0.208</v>
      </c>
      <c r="W64" s="18">
        <f t="shared" si="28"/>
        <v>0</v>
      </c>
      <c r="X64" s="18">
        <f t="shared" si="29"/>
        <v>0.007717041800643099</v>
      </c>
      <c r="Y64" s="18">
        <f t="shared" si="30"/>
        <v>0.0057123287671232426</v>
      </c>
      <c r="Z64" s="18">
        <f t="shared" si="31"/>
        <v>0.01370073220127745</v>
      </c>
      <c r="AA64" s="19">
        <f t="shared" si="32"/>
        <v>0.02713010276904379</v>
      </c>
      <c r="AC64" s="36">
        <v>0</v>
      </c>
      <c r="AD64" s="36">
        <v>0.002</v>
      </c>
      <c r="AE64" s="36">
        <v>0.536</v>
      </c>
      <c r="AF64" s="36">
        <v>0.462</v>
      </c>
      <c r="AH64" s="20">
        <f t="shared" si="33"/>
        <v>0</v>
      </c>
      <c r="AI64" s="20">
        <f t="shared" si="34"/>
        <v>0.016881028938906778</v>
      </c>
      <c r="AJ64" s="20">
        <f t="shared" si="35"/>
        <v>0.0051074939564866645</v>
      </c>
      <c r="AK64" s="20">
        <f t="shared" si="36"/>
        <v>0.012330658981149704</v>
      </c>
      <c r="AL64" s="21">
        <f t="shared" si="37"/>
        <v>0.03431918187654315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5">
        <v>0</v>
      </c>
      <c r="S65" s="35">
        <v>0</v>
      </c>
      <c r="T65" s="35">
        <v>0.606</v>
      </c>
      <c r="U65" s="35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6">
        <v>0</v>
      </c>
      <c r="AD65" s="36">
        <v>0.017</v>
      </c>
      <c r="AE65" s="36">
        <v>0.543</v>
      </c>
      <c r="AF65" s="36">
        <v>0.44</v>
      </c>
      <c r="AH65" s="20">
        <f t="shared" si="33"/>
        <v>0</v>
      </c>
      <c r="AI65" s="20">
        <f t="shared" si="34"/>
        <v>0.0001004398826979469</v>
      </c>
      <c r="AJ65" s="20">
        <f t="shared" si="35"/>
        <v>0.0008115387680293296</v>
      </c>
      <c r="AK65" s="20">
        <f t="shared" si="36"/>
        <v>0.004109142986357123</v>
      </c>
      <c r="AL65" s="21">
        <f t="shared" si="37"/>
        <v>0.0050211216370844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5">
        <v>0.369</v>
      </c>
      <c r="S66" s="35">
        <v>0.017</v>
      </c>
      <c r="T66" s="35">
        <v>0.315</v>
      </c>
      <c r="U66" s="35">
        <v>0.299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6">
        <v>0.355</v>
      </c>
      <c r="AD66" s="36">
        <v>0.077</v>
      </c>
      <c r="AE66" s="36">
        <v>0.29</v>
      </c>
      <c r="AF66" s="36">
        <v>0.278</v>
      </c>
      <c r="AH66" s="20">
        <f t="shared" si="33"/>
        <v>0</v>
      </c>
      <c r="AI66" s="20">
        <f t="shared" si="34"/>
        <v>0.0006052356020942412</v>
      </c>
      <c r="AJ66" s="20">
        <f t="shared" si="35"/>
        <v>0.003283577339274296</v>
      </c>
      <c r="AK66" s="20">
        <f t="shared" si="36"/>
        <v>0.0032543892416885267</v>
      </c>
      <c r="AL66" s="21">
        <f t="shared" si="37"/>
        <v>0.007143202183057064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5">
        <v>0.261</v>
      </c>
      <c r="S67" s="35">
        <v>0.134</v>
      </c>
      <c r="T67" s="35">
        <v>0.234</v>
      </c>
      <c r="U67" s="35">
        <v>0.371</v>
      </c>
      <c r="W67" s="18">
        <f t="shared" si="28"/>
        <v>-0.003995459308417742</v>
      </c>
      <c r="X67" s="18">
        <f t="shared" si="29"/>
        <v>-0.001203235591506574</v>
      </c>
      <c r="Y67" s="18">
        <f t="shared" si="30"/>
        <v>0.0010463460930085799</v>
      </c>
      <c r="Z67" s="18">
        <f t="shared" si="31"/>
        <v>-0.000310442005339689</v>
      </c>
      <c r="AA67" s="19">
        <f t="shared" si="32"/>
        <v>-0.004462790812255425</v>
      </c>
      <c r="AC67" s="36">
        <v>0.279</v>
      </c>
      <c r="AD67" s="36">
        <v>0.21</v>
      </c>
      <c r="AE67" s="36">
        <v>0.267</v>
      </c>
      <c r="AF67" s="36">
        <v>0.244</v>
      </c>
      <c r="AH67" s="20">
        <f t="shared" si="33"/>
        <v>-0.0038438700663639518</v>
      </c>
      <c r="AI67" s="20">
        <f t="shared" si="34"/>
        <v>-0.005449949443882716</v>
      </c>
      <c r="AJ67" s="20">
        <f t="shared" si="35"/>
        <v>0.0009633027522936132</v>
      </c>
      <c r="AK67" s="20">
        <f t="shared" si="36"/>
        <v>-0.00028863838623556374</v>
      </c>
      <c r="AL67" s="21">
        <f t="shared" si="37"/>
        <v>-0.008619155144188618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5">
        <v>0.143</v>
      </c>
      <c r="S68" s="35">
        <v>0.15</v>
      </c>
      <c r="T68" s="35">
        <v>0.366</v>
      </c>
      <c r="U68" s="35">
        <v>0.341</v>
      </c>
      <c r="W68" s="18">
        <f t="shared" si="28"/>
        <v>0.006082627118644081</v>
      </c>
      <c r="X68" s="18">
        <f t="shared" si="29"/>
        <v>0.0028190061661226016</v>
      </c>
      <c r="Y68" s="18">
        <f t="shared" si="30"/>
        <v>0.0010513952388459746</v>
      </c>
      <c r="Z68" s="18">
        <f t="shared" si="31"/>
        <v>0.00261655530809212</v>
      </c>
      <c r="AA68" s="19">
        <f t="shared" si="32"/>
        <v>0.012569583831704777</v>
      </c>
      <c r="AC68" s="36">
        <v>0.194</v>
      </c>
      <c r="AD68" s="36">
        <v>0.197</v>
      </c>
      <c r="AE68" s="36">
        <v>0.313</v>
      </c>
      <c r="AF68" s="36">
        <v>0.296</v>
      </c>
      <c r="AH68" s="20">
        <f t="shared" si="33"/>
        <v>0.006502118644067811</v>
      </c>
      <c r="AI68" s="20">
        <f t="shared" si="34"/>
        <v>0.004417845484221987</v>
      </c>
      <c r="AJ68" s="20">
        <f t="shared" si="35"/>
        <v>0.001199668926375535</v>
      </c>
      <c r="AK68" s="20">
        <f t="shared" si="36"/>
        <v>0.0017208611729770276</v>
      </c>
      <c r="AL68" s="21">
        <f t="shared" si="37"/>
        <v>0.01384049422764236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5">
        <v>0</v>
      </c>
      <c r="S69" s="35">
        <v>0.336</v>
      </c>
      <c r="T69" s="35">
        <v>0.339</v>
      </c>
      <c r="U69" s="35">
        <v>0.325</v>
      </c>
      <c r="W69" s="18">
        <f t="shared" si="28"/>
        <v>0.011842650103519647</v>
      </c>
      <c r="X69" s="18">
        <f t="shared" si="29"/>
        <v>0.009111900532859684</v>
      </c>
      <c r="Y69" s="18">
        <f t="shared" si="30"/>
        <v>-0.0017232990661539768</v>
      </c>
      <c r="Z69" s="18">
        <f t="shared" si="31"/>
        <v>-0.0037204570586067427</v>
      </c>
      <c r="AA69" s="19">
        <f t="shared" si="32"/>
        <v>0.015510794511618615</v>
      </c>
      <c r="AC69" s="36">
        <v>0.062</v>
      </c>
      <c r="AD69" s="36">
        <v>0.34</v>
      </c>
      <c r="AE69" s="36">
        <v>0.304</v>
      </c>
      <c r="AF69" s="36">
        <v>0.294</v>
      </c>
      <c r="AH69" s="20">
        <f t="shared" si="33"/>
        <v>0.016066252587991693</v>
      </c>
      <c r="AI69" s="20">
        <f t="shared" si="34"/>
        <v>0.011966962699822387</v>
      </c>
      <c r="AJ69" s="20">
        <f t="shared" si="35"/>
        <v>-0.0014737502942792206</v>
      </c>
      <c r="AK69" s="20">
        <f t="shared" si="36"/>
        <v>-0.003229487652045735</v>
      </c>
      <c r="AL69" s="21">
        <f t="shared" si="37"/>
        <v>0.02332997734148912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5">
        <v>0</v>
      </c>
      <c r="S70" s="35">
        <v>0.191</v>
      </c>
      <c r="T70" s="35">
        <v>0.415</v>
      </c>
      <c r="U70" s="35">
        <v>0.394</v>
      </c>
      <c r="W70" s="18">
        <f aca="true" t="shared" si="47" ref="W70:W101">+R69*G70</f>
        <v>0</v>
      </c>
      <c r="X70" s="18">
        <f aca="true" t="shared" si="48" ref="X70:X101">+S69*H70</f>
        <v>-0.022279973208305444</v>
      </c>
      <c r="Y70" s="18">
        <f aca="true" t="shared" si="49" ref="Y70:Y101">+T69*I70</f>
        <v>0.0007216746826460213</v>
      </c>
      <c r="Z70" s="18">
        <f aca="true" t="shared" si="50" ref="Z70:Z101">+U69*J70</f>
        <v>9.689200268317988E-05</v>
      </c>
      <c r="AA70" s="19">
        <f aca="true" t="shared" si="51" ref="AA70:AA101">SUM(W70:Z70)</f>
        <v>-0.02146140652297624</v>
      </c>
      <c r="AC70" s="36">
        <v>0</v>
      </c>
      <c r="AD70" s="36">
        <v>0.249</v>
      </c>
      <c r="AE70" s="36">
        <v>0.385</v>
      </c>
      <c r="AF70" s="36">
        <v>0.366</v>
      </c>
      <c r="AH70" s="20">
        <f aca="true" t="shared" si="52" ref="AH70:AH101">+AC69*G70</f>
        <v>-0.00027660930528999807</v>
      </c>
      <c r="AI70" s="20">
        <f aca="true" t="shared" si="53" ref="AI70:AI101">+AD69*H70</f>
        <v>-0.022545210984594798</v>
      </c>
      <c r="AJ70" s="20">
        <f aca="true" t="shared" si="54" ref="AJ70:AJ101">+AE69*I70</f>
        <v>0.0006471654971220957</v>
      </c>
      <c r="AK70" s="20">
        <f aca="true" t="shared" si="55" ref="AK70:AK101">+AF69*J70</f>
        <v>8.764999627339963E-05</v>
      </c>
      <c r="AL70" s="21">
        <f aca="true" t="shared" si="56" ref="AL70:AL101">SUM(AH70:AK70)</f>
        <v>-0.022087004796489302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5">
        <v>0.36</v>
      </c>
      <c r="S71" s="35">
        <v>0</v>
      </c>
      <c r="T71" s="35">
        <v>0.325</v>
      </c>
      <c r="U71" s="35">
        <v>0.315</v>
      </c>
      <c r="W71" s="18">
        <f t="shared" si="47"/>
        <v>0</v>
      </c>
      <c r="X71" s="18">
        <f t="shared" si="48"/>
        <v>-0.002877331420373019</v>
      </c>
      <c r="Y71" s="18">
        <f t="shared" si="49"/>
        <v>0.004734461054287987</v>
      </c>
      <c r="Z71" s="18">
        <f t="shared" si="50"/>
        <v>0.006634676998733343</v>
      </c>
      <c r="AA71" s="19">
        <f t="shared" si="51"/>
        <v>0.008491806632648312</v>
      </c>
      <c r="AC71" s="36">
        <v>0.395</v>
      </c>
      <c r="AD71" s="36">
        <v>0.024</v>
      </c>
      <c r="AE71" s="36">
        <v>0.294</v>
      </c>
      <c r="AF71" s="36">
        <v>0.287</v>
      </c>
      <c r="AH71" s="20">
        <f t="shared" si="52"/>
        <v>0</v>
      </c>
      <c r="AI71" s="20">
        <f t="shared" si="53"/>
        <v>-0.003751076040172155</v>
      </c>
      <c r="AJ71" s="20">
        <f t="shared" si="54"/>
        <v>0.00439221085759247</v>
      </c>
      <c r="AK71" s="20">
        <f t="shared" si="55"/>
        <v>0.006163177110498486</v>
      </c>
      <c r="AL71" s="21">
        <f t="shared" si="56"/>
        <v>0.006804311927918801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5">
        <v>0</v>
      </c>
      <c r="S72" s="35">
        <v>0.088</v>
      </c>
      <c r="T72" s="35">
        <v>0.467</v>
      </c>
      <c r="U72" s="35">
        <v>0.445</v>
      </c>
      <c r="W72" s="18">
        <f t="shared" si="47"/>
        <v>0.026256983240223464</v>
      </c>
      <c r="X72" s="18">
        <f t="shared" si="48"/>
        <v>0</v>
      </c>
      <c r="Y72" s="18">
        <f t="shared" si="49"/>
        <v>0.0019467133411123938</v>
      </c>
      <c r="Z72" s="18">
        <f t="shared" si="50"/>
        <v>0.002677511540998022</v>
      </c>
      <c r="AA72" s="19">
        <f t="shared" si="51"/>
        <v>0.03088120812233388</v>
      </c>
      <c r="AC72" s="36">
        <v>0</v>
      </c>
      <c r="AD72" s="36">
        <v>0.138</v>
      </c>
      <c r="AE72" s="36">
        <v>0.44</v>
      </c>
      <c r="AF72" s="36">
        <v>0.422</v>
      </c>
      <c r="AH72" s="20">
        <f t="shared" si="52"/>
        <v>0.028809745499689638</v>
      </c>
      <c r="AI72" s="20">
        <f t="shared" si="53"/>
        <v>0.0016693372177713055</v>
      </c>
      <c r="AJ72" s="20">
        <f t="shared" si="54"/>
        <v>0.0017610268378062885</v>
      </c>
      <c r="AK72" s="20">
        <f t="shared" si="55"/>
        <v>0.002439510515131531</v>
      </c>
      <c r="AL72" s="21">
        <f t="shared" si="56"/>
        <v>0.034679620070398764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5">
        <v>0</v>
      </c>
      <c r="S73" s="35">
        <v>0.202</v>
      </c>
      <c r="T73" s="35">
        <v>0.421</v>
      </c>
      <c r="U73" s="35">
        <v>0.377</v>
      </c>
      <c r="W73" s="18">
        <f t="shared" si="47"/>
        <v>0</v>
      </c>
      <c r="X73" s="18">
        <f t="shared" si="48"/>
        <v>-0.0028764044943820266</v>
      </c>
      <c r="Y73" s="18">
        <f t="shared" si="49"/>
        <v>-0.0033223012681719206</v>
      </c>
      <c r="Z73" s="18">
        <f t="shared" si="50"/>
        <v>-0.00727494005667368</v>
      </c>
      <c r="AA73" s="19">
        <f t="shared" si="51"/>
        <v>-0.013473645819227628</v>
      </c>
      <c r="AC73" s="36">
        <v>0</v>
      </c>
      <c r="AD73" s="36">
        <v>0.322</v>
      </c>
      <c r="AE73" s="36">
        <v>0.352</v>
      </c>
      <c r="AF73" s="36">
        <v>0.326</v>
      </c>
      <c r="AH73" s="20">
        <f t="shared" si="52"/>
        <v>0</v>
      </c>
      <c r="AI73" s="20">
        <f t="shared" si="53"/>
        <v>-0.00451072522982636</v>
      </c>
      <c r="AJ73" s="20">
        <f t="shared" si="54"/>
        <v>-0.003130219610269047</v>
      </c>
      <c r="AK73" s="20">
        <f t="shared" si="55"/>
        <v>-0.006898931918913017</v>
      </c>
      <c r="AL73" s="21">
        <f t="shared" si="56"/>
        <v>-0.014539876759008426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5">
        <v>0</v>
      </c>
      <c r="S74" s="35">
        <v>0</v>
      </c>
      <c r="T74" s="35">
        <v>0.921</v>
      </c>
      <c r="U74" s="35">
        <v>0.079</v>
      </c>
      <c r="W74" s="18">
        <f t="shared" si="47"/>
        <v>0</v>
      </c>
      <c r="X74" s="18">
        <f t="shared" si="48"/>
        <v>-0.01038085181274201</v>
      </c>
      <c r="Y74" s="18">
        <f t="shared" si="49"/>
        <v>0.005573987538940799</v>
      </c>
      <c r="Z74" s="18">
        <f t="shared" si="50"/>
        <v>0.007574530949918721</v>
      </c>
      <c r="AA74" s="19">
        <f t="shared" si="51"/>
        <v>0.0027676666761175094</v>
      </c>
      <c r="AC74" s="36">
        <v>0.001</v>
      </c>
      <c r="AD74" s="36">
        <v>0</v>
      </c>
      <c r="AE74" s="36">
        <v>0.572</v>
      </c>
      <c r="AF74" s="36">
        <v>0.427</v>
      </c>
      <c r="AH74" s="20">
        <f t="shared" si="52"/>
        <v>0</v>
      </c>
      <c r="AI74" s="20">
        <f t="shared" si="53"/>
        <v>-0.016547694473776867</v>
      </c>
      <c r="AJ74" s="20">
        <f t="shared" si="54"/>
        <v>0.004660436137071642</v>
      </c>
      <c r="AK74" s="20">
        <f t="shared" si="55"/>
        <v>0.006549859654306375</v>
      </c>
      <c r="AL74" s="21">
        <f t="shared" si="56"/>
        <v>-0.005337398682398849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5">
        <v>0</v>
      </c>
      <c r="S75" s="35">
        <v>0.075</v>
      </c>
      <c r="T75" s="35">
        <v>0.511</v>
      </c>
      <c r="U75" s="35">
        <v>0.414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6">
        <v>0</v>
      </c>
      <c r="AD75" s="36">
        <v>0.136</v>
      </c>
      <c r="AE75" s="36">
        <v>0.477</v>
      </c>
      <c r="AF75" s="36">
        <v>0.387</v>
      </c>
      <c r="AH75" s="20">
        <f t="shared" si="52"/>
        <v>-4.100678733031682E-05</v>
      </c>
      <c r="AI75" s="20">
        <f t="shared" si="53"/>
        <v>0</v>
      </c>
      <c r="AJ75" s="20">
        <f t="shared" si="54"/>
        <v>-0.003077632590315067</v>
      </c>
      <c r="AK75" s="20">
        <f t="shared" si="55"/>
        <v>-0.007760825488776239</v>
      </c>
      <c r="AL75" s="21">
        <f t="shared" si="56"/>
        <v>-0.010879464866421624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5">
        <v>0</v>
      </c>
      <c r="S76" s="35">
        <v>0.16</v>
      </c>
      <c r="T76" s="35">
        <v>0.438</v>
      </c>
      <c r="U76" s="35">
        <v>0.402</v>
      </c>
      <c r="W76" s="18">
        <f t="shared" si="47"/>
        <v>0</v>
      </c>
      <c r="X76" s="18">
        <f t="shared" si="48"/>
        <v>0.005660377358490565</v>
      </c>
      <c r="Y76" s="18">
        <f t="shared" si="49"/>
        <v>0.002527357032457465</v>
      </c>
      <c r="Z76" s="18">
        <f t="shared" si="50"/>
        <v>0.007205841138727033</v>
      </c>
      <c r="AA76" s="19">
        <f t="shared" si="51"/>
        <v>0.015393575529675062</v>
      </c>
      <c r="AC76" s="36">
        <v>0</v>
      </c>
      <c r="AD76" s="36">
        <v>0.223</v>
      </c>
      <c r="AE76" s="36">
        <v>0.403</v>
      </c>
      <c r="AF76" s="36">
        <v>0.374</v>
      </c>
      <c r="AH76" s="20">
        <f t="shared" si="52"/>
        <v>0</v>
      </c>
      <c r="AI76" s="20">
        <f t="shared" si="53"/>
        <v>0.010264150943396225</v>
      </c>
      <c r="AJ76" s="20">
        <f t="shared" si="54"/>
        <v>0.0023591962905718414</v>
      </c>
      <c r="AK76" s="20">
        <f t="shared" si="55"/>
        <v>0.006735894977505705</v>
      </c>
      <c r="AL76" s="21">
        <f t="shared" si="56"/>
        <v>0.01935924221147377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5">
        <v>0.29</v>
      </c>
      <c r="S77" s="35">
        <v>0</v>
      </c>
      <c r="T77" s="35">
        <v>0.641</v>
      </c>
      <c r="U77" s="35">
        <v>0.069</v>
      </c>
      <c r="W77" s="18">
        <f t="shared" si="47"/>
        <v>0</v>
      </c>
      <c r="X77" s="18">
        <f t="shared" si="48"/>
        <v>-0.008084210526315801</v>
      </c>
      <c r="Y77" s="18">
        <f t="shared" si="49"/>
        <v>0.004344970778222115</v>
      </c>
      <c r="Z77" s="18">
        <f t="shared" si="50"/>
        <v>0.010024501631025752</v>
      </c>
      <c r="AA77" s="19">
        <f t="shared" si="51"/>
        <v>0.006285261882932066</v>
      </c>
      <c r="AC77" s="36">
        <v>0.43</v>
      </c>
      <c r="AD77" s="36">
        <v>0</v>
      </c>
      <c r="AE77" s="36">
        <v>0.442</v>
      </c>
      <c r="AF77" s="36">
        <v>0.128</v>
      </c>
      <c r="AH77" s="20">
        <f t="shared" si="52"/>
        <v>0</v>
      </c>
      <c r="AI77" s="20">
        <f t="shared" si="53"/>
        <v>-0.011267368421052647</v>
      </c>
      <c r="AJ77" s="20">
        <f t="shared" si="54"/>
        <v>0.003997769916948659</v>
      </c>
      <c r="AK77" s="20">
        <f t="shared" si="55"/>
        <v>0.009326277636824953</v>
      </c>
      <c r="AL77" s="21">
        <f t="shared" si="56"/>
        <v>0.002056679132720965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5">
        <v>0.069</v>
      </c>
      <c r="S78" s="35">
        <v>0.112</v>
      </c>
      <c r="T78" s="35">
        <v>0.464</v>
      </c>
      <c r="U78" s="35">
        <v>0.355</v>
      </c>
      <c r="W78" s="18">
        <f t="shared" si="47"/>
        <v>0.0043912780133252794</v>
      </c>
      <c r="X78" s="18">
        <f t="shared" si="48"/>
        <v>0</v>
      </c>
      <c r="Y78" s="18">
        <f t="shared" si="49"/>
        <v>-0.0038070509403792144</v>
      </c>
      <c r="Z78" s="18">
        <f t="shared" si="50"/>
        <v>-0.0007124973477615044</v>
      </c>
      <c r="AA78" s="19">
        <f t="shared" si="51"/>
        <v>-0.00012827027481543928</v>
      </c>
      <c r="AC78" s="36">
        <v>0.127</v>
      </c>
      <c r="AD78" s="36">
        <v>0.159</v>
      </c>
      <c r="AE78" s="36">
        <v>0.397</v>
      </c>
      <c r="AF78" s="36">
        <v>0.317</v>
      </c>
      <c r="AH78" s="20">
        <f t="shared" si="52"/>
        <v>0.0065112053301030004</v>
      </c>
      <c r="AI78" s="20">
        <f t="shared" si="53"/>
        <v>0</v>
      </c>
      <c r="AJ78" s="20">
        <f t="shared" si="54"/>
        <v>-0.0026251427701210806</v>
      </c>
      <c r="AK78" s="20">
        <f t="shared" si="55"/>
        <v>-0.0013217342103401819</v>
      </c>
      <c r="AL78" s="21">
        <f t="shared" si="56"/>
        <v>0.0025643283496417377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5">
        <v>0.11</v>
      </c>
      <c r="S79" s="35">
        <v>0.336</v>
      </c>
      <c r="T79" s="35">
        <v>0.293</v>
      </c>
      <c r="U79" s="35">
        <v>0.261</v>
      </c>
      <c r="W79" s="18">
        <f t="shared" si="47"/>
        <v>0.0009263126491646617</v>
      </c>
      <c r="X79" s="18">
        <f t="shared" si="48"/>
        <v>-0.00011764705882351657</v>
      </c>
      <c r="Y79" s="18">
        <f t="shared" si="49"/>
        <v>-0.0008530065109153675</v>
      </c>
      <c r="Z79" s="18">
        <f t="shared" si="50"/>
        <v>-0.0023593939827056625</v>
      </c>
      <c r="AA79" s="19">
        <f t="shared" si="51"/>
        <v>-0.002403734903279885</v>
      </c>
      <c r="AC79" s="36">
        <v>0.295</v>
      </c>
      <c r="AD79" s="36">
        <v>0.301</v>
      </c>
      <c r="AE79" s="36">
        <v>0.203</v>
      </c>
      <c r="AF79" s="36">
        <v>0.201</v>
      </c>
      <c r="AH79" s="20">
        <f t="shared" si="52"/>
        <v>0.001704952267303073</v>
      </c>
      <c r="AI79" s="20">
        <f t="shared" si="53"/>
        <v>-0.00016701680672267084</v>
      </c>
      <c r="AJ79" s="20">
        <f t="shared" si="54"/>
        <v>-0.0007298353121409502</v>
      </c>
      <c r="AK79" s="20">
        <f t="shared" si="55"/>
        <v>-0.002106839133852662</v>
      </c>
      <c r="AL79" s="21">
        <f t="shared" si="56"/>
        <v>-0.00129873898541321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5">
        <v>0</v>
      </c>
      <c r="S80" s="35">
        <v>0</v>
      </c>
      <c r="T80" s="35">
        <v>1</v>
      </c>
      <c r="U80" s="35">
        <v>0</v>
      </c>
      <c r="W80" s="18">
        <f t="shared" si="47"/>
        <v>0.006897262290256108</v>
      </c>
      <c r="X80" s="18">
        <f t="shared" si="48"/>
        <v>-0.02184647739221871</v>
      </c>
      <c r="Y80" s="18">
        <f t="shared" si="49"/>
        <v>-0.004654362673624414</v>
      </c>
      <c r="Z80" s="18">
        <f t="shared" si="50"/>
        <v>-0.012580575539568331</v>
      </c>
      <c r="AA80" s="19">
        <f t="shared" si="51"/>
        <v>-0.032184153315155346</v>
      </c>
      <c r="AC80" s="36">
        <v>0</v>
      </c>
      <c r="AD80" s="36">
        <v>0</v>
      </c>
      <c r="AE80" s="36">
        <v>0.879</v>
      </c>
      <c r="AF80" s="36">
        <v>0.121</v>
      </c>
      <c r="AH80" s="20">
        <f t="shared" si="52"/>
        <v>0.018497203414777744</v>
      </c>
      <c r="AI80" s="20">
        <f t="shared" si="53"/>
        <v>-0.019570802663862588</v>
      </c>
      <c r="AJ80" s="20">
        <f t="shared" si="54"/>
        <v>-0.003224694958176642</v>
      </c>
      <c r="AK80" s="20">
        <f t="shared" si="55"/>
        <v>-0.009688489208633083</v>
      </c>
      <c r="AL80" s="21">
        <f t="shared" si="56"/>
        <v>-0.01398678341589457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5">
        <v>0</v>
      </c>
      <c r="S81" s="35">
        <v>0</v>
      </c>
      <c r="T81" s="35">
        <v>0.702</v>
      </c>
      <c r="U81" s="35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6">
        <v>0</v>
      </c>
      <c r="AD81" s="36">
        <v>0.069</v>
      </c>
      <c r="AE81" s="36">
        <v>0.584</v>
      </c>
      <c r="AF81" s="36">
        <v>0.347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5">
        <v>0</v>
      </c>
      <c r="S82" s="35">
        <v>0.234</v>
      </c>
      <c r="T82" s="35">
        <v>0.391</v>
      </c>
      <c r="U82" s="35">
        <v>0.375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6">
        <v>0.065</v>
      </c>
      <c r="AD82" s="36">
        <v>0.266</v>
      </c>
      <c r="AE82" s="36">
        <v>0.341</v>
      </c>
      <c r="AF82" s="36">
        <v>0.328</v>
      </c>
      <c r="AH82" s="20">
        <f t="shared" si="52"/>
        <v>0</v>
      </c>
      <c r="AI82" s="20">
        <f t="shared" si="53"/>
        <v>0.004255614973262038</v>
      </c>
      <c r="AJ82" s="20">
        <f t="shared" si="54"/>
        <v>-0.004597349961028838</v>
      </c>
      <c r="AK82" s="20">
        <f t="shared" si="55"/>
        <v>-0.0004213721918639913</v>
      </c>
      <c r="AL82" s="21">
        <f t="shared" si="56"/>
        <v>-0.0007631071796307909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5">
        <v>0.05</v>
      </c>
      <c r="S83" s="35">
        <v>0.173</v>
      </c>
      <c r="T83" s="35">
        <v>0.399</v>
      </c>
      <c r="U83" s="35">
        <v>0.378</v>
      </c>
      <c r="W83" s="18">
        <f t="shared" si="47"/>
        <v>0</v>
      </c>
      <c r="X83" s="18">
        <f t="shared" si="48"/>
        <v>0.005068166554734704</v>
      </c>
      <c r="Y83" s="18">
        <f t="shared" si="49"/>
        <v>0.0003378898578049774</v>
      </c>
      <c r="Z83" s="18">
        <f t="shared" si="50"/>
        <v>-0.0017667173252279705</v>
      </c>
      <c r="AA83" s="19">
        <f t="shared" si="51"/>
        <v>0.003639339087311711</v>
      </c>
      <c r="AC83" s="36">
        <v>0.112</v>
      </c>
      <c r="AD83" s="36">
        <v>0.234</v>
      </c>
      <c r="AE83" s="36">
        <v>0.35</v>
      </c>
      <c r="AF83" s="36">
        <v>0.304</v>
      </c>
      <c r="AH83" s="20">
        <f t="shared" si="52"/>
        <v>0.001617174959871588</v>
      </c>
      <c r="AI83" s="20">
        <f t="shared" si="53"/>
        <v>0.00576124916051039</v>
      </c>
      <c r="AJ83" s="20">
        <f t="shared" si="54"/>
        <v>0.0002946814360907859</v>
      </c>
      <c r="AK83" s="20">
        <f t="shared" si="55"/>
        <v>-0.0015452887537993982</v>
      </c>
      <c r="AL83" s="21">
        <f t="shared" si="56"/>
        <v>0.006127816802673366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5">
        <v>0</v>
      </c>
      <c r="S84" s="35">
        <v>0.138</v>
      </c>
      <c r="T84" s="35">
        <v>0.44</v>
      </c>
      <c r="U84" s="35">
        <v>0.422</v>
      </c>
      <c r="W84" s="18">
        <f t="shared" si="47"/>
        <v>-0.0012268337248760198</v>
      </c>
      <c r="X84" s="18">
        <f t="shared" si="48"/>
        <v>-0.0054302382908792265</v>
      </c>
      <c r="Y84" s="18">
        <f t="shared" si="49"/>
        <v>-0.002881318681318665</v>
      </c>
      <c r="Z84" s="18">
        <f t="shared" si="50"/>
        <v>-0.0008080622995877443</v>
      </c>
      <c r="AA84" s="19">
        <f t="shared" si="51"/>
        <v>-0.010346452996661655</v>
      </c>
      <c r="AC84" s="36">
        <v>0</v>
      </c>
      <c r="AD84" s="36">
        <v>0.195</v>
      </c>
      <c r="AE84" s="36">
        <v>0.41</v>
      </c>
      <c r="AF84" s="36">
        <v>0.395</v>
      </c>
      <c r="AH84" s="20">
        <f t="shared" si="52"/>
        <v>-0.0027481075437222843</v>
      </c>
      <c r="AI84" s="20">
        <f t="shared" si="53"/>
        <v>-0.00734494658997537</v>
      </c>
      <c r="AJ84" s="20">
        <f t="shared" si="54"/>
        <v>-0.002527472527472513</v>
      </c>
      <c r="AK84" s="20">
        <f t="shared" si="55"/>
        <v>-0.0006498702091922599</v>
      </c>
      <c r="AL84" s="21">
        <f t="shared" si="56"/>
        <v>-0.013270396870362427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5">
        <v>0.104</v>
      </c>
      <c r="S85" s="35">
        <v>0.102</v>
      </c>
      <c r="T85" s="35">
        <v>0.415</v>
      </c>
      <c r="U85" s="35">
        <v>0.379</v>
      </c>
      <c r="W85" s="18">
        <f t="shared" si="47"/>
        <v>0</v>
      </c>
      <c r="X85" s="18">
        <f t="shared" si="48"/>
        <v>0.0046359009161859544</v>
      </c>
      <c r="Y85" s="18">
        <f t="shared" si="49"/>
        <v>-0.001669829222011381</v>
      </c>
      <c r="Z85" s="18">
        <f t="shared" si="50"/>
        <v>-0.0005166029074215766</v>
      </c>
      <c r="AA85" s="19">
        <f t="shared" si="51"/>
        <v>0.0024494687867529967</v>
      </c>
      <c r="AC85" s="36">
        <v>0.163</v>
      </c>
      <c r="AD85" s="36">
        <v>0.162</v>
      </c>
      <c r="AE85" s="36">
        <v>0.35</v>
      </c>
      <c r="AF85" s="36">
        <v>0.325</v>
      </c>
      <c r="AH85" s="20">
        <f t="shared" si="52"/>
        <v>0</v>
      </c>
      <c r="AI85" s="20">
        <f t="shared" si="53"/>
        <v>0.006550729555480153</v>
      </c>
      <c r="AJ85" s="20">
        <f t="shared" si="54"/>
        <v>-0.0015559772296015139</v>
      </c>
      <c r="AK85" s="20">
        <f t="shared" si="55"/>
        <v>-0.0004835501147666416</v>
      </c>
      <c r="AL85" s="21">
        <f t="shared" si="56"/>
        <v>0.004511202211111997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5">
        <v>0.067</v>
      </c>
      <c r="S86" s="35">
        <v>0.258</v>
      </c>
      <c r="T86" s="35">
        <v>0.353</v>
      </c>
      <c r="U86" s="35">
        <v>0.322</v>
      </c>
      <c r="W86" s="18">
        <f t="shared" si="47"/>
        <v>0.0012198581560283815</v>
      </c>
      <c r="X86" s="18">
        <f t="shared" si="48"/>
        <v>-0.0032314510833880545</v>
      </c>
      <c r="Y86" s="18">
        <f t="shared" si="49"/>
        <v>0.0036888888888889125</v>
      </c>
      <c r="Z86" s="18">
        <f t="shared" si="50"/>
        <v>0.003396889842194007</v>
      </c>
      <c r="AA86" s="19">
        <f t="shared" si="51"/>
        <v>0.005074185803723246</v>
      </c>
      <c r="AC86" s="36">
        <v>0.197</v>
      </c>
      <c r="AD86" s="36">
        <v>0.282</v>
      </c>
      <c r="AE86" s="36">
        <v>0.267</v>
      </c>
      <c r="AF86" s="36">
        <v>0.254</v>
      </c>
      <c r="AH86" s="20">
        <f t="shared" si="52"/>
        <v>0.0019118930714675597</v>
      </c>
      <c r="AI86" s="20">
        <f t="shared" si="53"/>
        <v>-0.005132304661851617</v>
      </c>
      <c r="AJ86" s="20">
        <f t="shared" si="54"/>
        <v>0.003111111111111131</v>
      </c>
      <c r="AK86" s="20">
        <f t="shared" si="55"/>
        <v>0.0029129002604566024</v>
      </c>
      <c r="AL86" s="21">
        <f t="shared" si="56"/>
        <v>0.0028035997811836763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5">
        <v>0</v>
      </c>
      <c r="S87" s="35">
        <v>0.305</v>
      </c>
      <c r="T87" s="35">
        <v>0.356</v>
      </c>
      <c r="U87" s="35">
        <v>0.339</v>
      </c>
      <c r="W87" s="18">
        <f t="shared" si="47"/>
        <v>-0.001499325963871673</v>
      </c>
      <c r="X87" s="18">
        <f t="shared" si="48"/>
        <v>-0.0003498898118325471</v>
      </c>
      <c r="Y87" s="18">
        <f t="shared" si="49"/>
        <v>-0.0001110761485211057</v>
      </c>
      <c r="Z87" s="18">
        <f t="shared" si="50"/>
        <v>-0.0010023536557588729</v>
      </c>
      <c r="AA87" s="19">
        <f t="shared" si="51"/>
        <v>-0.0029626455799841986</v>
      </c>
      <c r="AC87" s="36">
        <v>0.043</v>
      </c>
      <c r="AD87" s="36">
        <v>0.341</v>
      </c>
      <c r="AE87" s="36">
        <v>0.314</v>
      </c>
      <c r="AF87" s="36">
        <v>0.302</v>
      </c>
      <c r="AH87" s="20">
        <f t="shared" si="52"/>
        <v>-0.0044084658937719335</v>
      </c>
      <c r="AI87" s="20">
        <f t="shared" si="53"/>
        <v>-0.0003824377013053421</v>
      </c>
      <c r="AJ87" s="20">
        <f t="shared" si="54"/>
        <v>-8.401510383890998E-05</v>
      </c>
      <c r="AK87" s="20">
        <f t="shared" si="55"/>
        <v>-0.0007906764862197319</v>
      </c>
      <c r="AL87" s="21">
        <f t="shared" si="56"/>
        <v>-0.005665595185135918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5">
        <v>0</v>
      </c>
      <c r="S88" s="35">
        <v>0.07</v>
      </c>
      <c r="T88" s="35">
        <v>0.505</v>
      </c>
      <c r="U88" s="35">
        <v>0.425</v>
      </c>
      <c r="W88" s="18">
        <f t="shared" si="47"/>
        <v>0</v>
      </c>
      <c r="X88" s="18">
        <f t="shared" si="48"/>
        <v>-0.027077745713800703</v>
      </c>
      <c r="Y88" s="18">
        <f t="shared" si="49"/>
        <v>0.0008964431853950865</v>
      </c>
      <c r="Z88" s="18">
        <f t="shared" si="50"/>
        <v>-0.0035629855293222096</v>
      </c>
      <c r="AA88" s="19">
        <f t="shared" si="51"/>
        <v>-0.029744288057727827</v>
      </c>
      <c r="AC88" s="36">
        <v>0.007</v>
      </c>
      <c r="AD88" s="36">
        <v>0.116</v>
      </c>
      <c r="AE88" s="36">
        <v>0.476</v>
      </c>
      <c r="AF88" s="36">
        <v>0.401</v>
      </c>
      <c r="AH88" s="20">
        <f t="shared" si="52"/>
        <v>-0.00016602316602316568</v>
      </c>
      <c r="AI88" s="20">
        <f t="shared" si="53"/>
        <v>-0.030273807502970623</v>
      </c>
      <c r="AJ88" s="20">
        <f t="shared" si="54"/>
        <v>0.0007906830343091493</v>
      </c>
      <c r="AK88" s="20">
        <f t="shared" si="55"/>
        <v>-0.0031741051028180154</v>
      </c>
      <c r="AL88" s="21">
        <f t="shared" si="56"/>
        <v>-0.03282325273750265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5">
        <v>0</v>
      </c>
      <c r="S89" s="35">
        <v>0</v>
      </c>
      <c r="T89" s="35">
        <v>1</v>
      </c>
      <c r="U89" s="35">
        <v>0</v>
      </c>
      <c r="W89" s="18">
        <f t="shared" si="47"/>
        <v>0</v>
      </c>
      <c r="X89" s="18">
        <f t="shared" si="48"/>
        <v>-0.010158345752608048</v>
      </c>
      <c r="Y89" s="18">
        <f t="shared" si="49"/>
        <v>0.010781789638932521</v>
      </c>
      <c r="Z89" s="18">
        <f t="shared" si="50"/>
        <v>0.012005464901477853</v>
      </c>
      <c r="AA89" s="19">
        <f t="shared" si="51"/>
        <v>0.012628908787802326</v>
      </c>
      <c r="AC89" s="36">
        <v>0</v>
      </c>
      <c r="AD89" s="36">
        <v>0</v>
      </c>
      <c r="AE89" s="36">
        <v>1</v>
      </c>
      <c r="AF89" s="36">
        <v>0</v>
      </c>
      <c r="AH89" s="20">
        <f t="shared" si="52"/>
        <v>-0.00045930232558139504</v>
      </c>
      <c r="AI89" s="20">
        <f t="shared" si="53"/>
        <v>-0.01683383010432191</v>
      </c>
      <c r="AJ89" s="20">
        <f t="shared" si="54"/>
        <v>0.010162637362637386</v>
      </c>
      <c r="AK89" s="20">
        <f t="shared" si="55"/>
        <v>0.011327509236453221</v>
      </c>
      <c r="AL89" s="21">
        <f t="shared" si="56"/>
        <v>0.004197014169187304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5">
        <v>0</v>
      </c>
      <c r="S90" s="35">
        <v>0.062</v>
      </c>
      <c r="T90" s="35">
        <v>0.495</v>
      </c>
      <c r="U90" s="35">
        <v>0.443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6">
        <v>0</v>
      </c>
      <c r="AD90" s="36">
        <v>0.102</v>
      </c>
      <c r="AE90" s="36">
        <v>0.473</v>
      </c>
      <c r="AF90" s="36">
        <v>0.425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5">
        <v>0</v>
      </c>
      <c r="S91" s="35">
        <v>0</v>
      </c>
      <c r="T91" s="35">
        <v>0.761</v>
      </c>
      <c r="U91" s="35">
        <v>0.239</v>
      </c>
      <c r="W91" s="18">
        <f t="shared" si="47"/>
        <v>0</v>
      </c>
      <c r="X91" s="18">
        <f t="shared" si="48"/>
        <v>0.006613333333333335</v>
      </c>
      <c r="Y91" s="18">
        <f t="shared" si="49"/>
        <v>-0.006430053804765536</v>
      </c>
      <c r="Z91" s="18">
        <f t="shared" si="50"/>
        <v>-0.01565488721804507</v>
      </c>
      <c r="AA91" s="19">
        <f t="shared" si="51"/>
        <v>-0.015471607689477272</v>
      </c>
      <c r="AC91" s="36">
        <v>0.011</v>
      </c>
      <c r="AD91" s="36">
        <v>0</v>
      </c>
      <c r="AE91" s="36">
        <v>0.634</v>
      </c>
      <c r="AF91" s="36">
        <v>0.355</v>
      </c>
      <c r="AH91" s="20">
        <f t="shared" si="52"/>
        <v>0</v>
      </c>
      <c r="AI91" s="20">
        <f t="shared" si="53"/>
        <v>0.01088</v>
      </c>
      <c r="AJ91" s="20">
        <f t="shared" si="54"/>
        <v>-0.006144273635664845</v>
      </c>
      <c r="AK91" s="20">
        <f t="shared" si="55"/>
        <v>-0.015018796992481162</v>
      </c>
      <c r="AL91" s="21">
        <f t="shared" si="56"/>
        <v>-0.010283070628146006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5">
        <v>0</v>
      </c>
      <c r="S92" s="35">
        <v>0</v>
      </c>
      <c r="T92" s="35">
        <v>1</v>
      </c>
      <c r="U92" s="35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6">
        <v>0</v>
      </c>
      <c r="AD92" s="36">
        <v>0</v>
      </c>
      <c r="AE92" s="36">
        <v>1</v>
      </c>
      <c r="AF92" s="36">
        <v>0</v>
      </c>
      <c r="AH92" s="20">
        <f t="shared" si="52"/>
        <v>9.090909090909304E-05</v>
      </c>
      <c r="AI92" s="20">
        <f t="shared" si="53"/>
        <v>0</v>
      </c>
      <c r="AJ92" s="20">
        <f t="shared" si="54"/>
        <v>-0.014367572618954895</v>
      </c>
      <c r="AK92" s="20">
        <f t="shared" si="55"/>
        <v>-0.01917498051441934</v>
      </c>
      <c r="AL92" s="21">
        <f t="shared" si="56"/>
        <v>-0.033451644042465145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5">
        <v>0</v>
      </c>
      <c r="S93" s="35">
        <v>0</v>
      </c>
      <c r="T93" s="35">
        <v>1</v>
      </c>
      <c r="U93" s="35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6">
        <v>0</v>
      </c>
      <c r="AD93" s="36">
        <v>0</v>
      </c>
      <c r="AE93" s="36">
        <v>1</v>
      </c>
      <c r="AF93" s="36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5">
        <v>0</v>
      </c>
      <c r="S94" s="35">
        <v>0</v>
      </c>
      <c r="T94" s="35">
        <v>1</v>
      </c>
      <c r="U94" s="35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6">
        <v>0.052</v>
      </c>
      <c r="AD94" s="36">
        <v>0</v>
      </c>
      <c r="AE94" s="36">
        <v>0.948</v>
      </c>
      <c r="AF94" s="36">
        <v>0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5">
        <v>0</v>
      </c>
      <c r="S95" s="35">
        <v>0</v>
      </c>
      <c r="T95" s="35">
        <v>1</v>
      </c>
      <c r="U95" s="35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6">
        <v>0.756</v>
      </c>
      <c r="AD95" s="36">
        <v>0.004</v>
      </c>
      <c r="AE95" s="36">
        <v>0.218</v>
      </c>
      <c r="AF95" s="36">
        <v>0.022</v>
      </c>
      <c r="AH95" s="20">
        <f t="shared" si="52"/>
        <v>0.0010811623246492932</v>
      </c>
      <c r="AI95" s="20">
        <f t="shared" si="53"/>
        <v>0</v>
      </c>
      <c r="AJ95" s="20">
        <f t="shared" si="54"/>
        <v>0.012644817073170809</v>
      </c>
      <c r="AK95" s="20">
        <f t="shared" si="55"/>
        <v>0</v>
      </c>
      <c r="AL95" s="21">
        <f t="shared" si="56"/>
        <v>0.013725979397820103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5">
        <v>0</v>
      </c>
      <c r="S96" s="35">
        <v>0.091</v>
      </c>
      <c r="T96" s="35">
        <v>0.548</v>
      </c>
      <c r="U96" s="35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6">
        <v>0</v>
      </c>
      <c r="AD96" s="36">
        <v>0.255</v>
      </c>
      <c r="AE96" s="36">
        <v>0.434</v>
      </c>
      <c r="AF96" s="36">
        <v>0.311</v>
      </c>
      <c r="AH96" s="20">
        <f t="shared" si="52"/>
        <v>0.02504539877300616</v>
      </c>
      <c r="AI96" s="20">
        <f t="shared" si="53"/>
        <v>-6.967537608867813E-05</v>
      </c>
      <c r="AJ96" s="20">
        <f t="shared" si="54"/>
        <v>-0.0005411056788266096</v>
      </c>
      <c r="AK96" s="20">
        <f t="shared" si="55"/>
        <v>0.00012158278682484757</v>
      </c>
      <c r="AL96" s="21">
        <f t="shared" si="56"/>
        <v>0.024556200504915717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5">
        <v>0.553</v>
      </c>
      <c r="S97" s="35">
        <v>0</v>
      </c>
      <c r="T97" s="35">
        <v>0.256</v>
      </c>
      <c r="U97" s="35">
        <v>0.191</v>
      </c>
      <c r="W97" s="18">
        <f t="shared" si="47"/>
        <v>0</v>
      </c>
      <c r="X97" s="18">
        <f t="shared" si="48"/>
        <v>-0.005407937147461726</v>
      </c>
      <c r="Y97" s="18">
        <f t="shared" si="49"/>
        <v>-8.264213542455945E-05</v>
      </c>
      <c r="Z97" s="18">
        <f t="shared" si="50"/>
        <v>-0.0036771947823538344</v>
      </c>
      <c r="AA97" s="19">
        <f t="shared" si="51"/>
        <v>-0.009167774065240119</v>
      </c>
      <c r="AC97" s="36">
        <v>0.54</v>
      </c>
      <c r="AD97" s="36">
        <v>0.085</v>
      </c>
      <c r="AE97" s="36">
        <v>0.235</v>
      </c>
      <c r="AF97" s="36">
        <v>0.14</v>
      </c>
      <c r="AH97" s="20">
        <f t="shared" si="52"/>
        <v>0</v>
      </c>
      <c r="AI97" s="20">
        <f t="shared" si="53"/>
        <v>-0.0151541095890411</v>
      </c>
      <c r="AJ97" s="20">
        <f t="shared" si="54"/>
        <v>-6.54501583471876E-05</v>
      </c>
      <c r="AK97" s="20">
        <f t="shared" si="55"/>
        <v>-0.0031678880257951314</v>
      </c>
      <c r="AL97" s="21">
        <f t="shared" si="56"/>
        <v>-0.018387447773183418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5">
        <v>0.501</v>
      </c>
      <c r="S98" s="35">
        <v>0.031</v>
      </c>
      <c r="T98" s="35">
        <v>0.276</v>
      </c>
      <c r="U98" s="35">
        <v>0.192</v>
      </c>
      <c r="W98" s="18">
        <f t="shared" si="47"/>
        <v>-0.002494539411206042</v>
      </c>
      <c r="X98" s="18">
        <f t="shared" si="48"/>
        <v>0</v>
      </c>
      <c r="Y98" s="18">
        <f t="shared" si="49"/>
        <v>-0.00023167420814479555</v>
      </c>
      <c r="Z98" s="18">
        <f t="shared" si="50"/>
        <v>0.004327089657214771</v>
      </c>
      <c r="AA98" s="19">
        <f t="shared" si="51"/>
        <v>0.001600876037863934</v>
      </c>
      <c r="AC98" s="36">
        <v>0.448</v>
      </c>
      <c r="AD98" s="36">
        <v>0.102</v>
      </c>
      <c r="AE98" s="36">
        <v>0.256</v>
      </c>
      <c r="AF98" s="36">
        <v>0.194</v>
      </c>
      <c r="AH98" s="20">
        <f t="shared" si="52"/>
        <v>-0.002435897435897401</v>
      </c>
      <c r="AI98" s="20">
        <f t="shared" si="53"/>
        <v>-0.006153351895480825</v>
      </c>
      <c r="AJ98" s="20">
        <f t="shared" si="54"/>
        <v>-0.0002126696832579178</v>
      </c>
      <c r="AK98" s="20">
        <f t="shared" si="55"/>
        <v>0.003171688753979414</v>
      </c>
      <c r="AL98" s="21">
        <f t="shared" si="56"/>
        <v>-0.0056302302606567305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5">
        <v>0.276</v>
      </c>
      <c r="S99" s="35">
        <v>0.031</v>
      </c>
      <c r="T99" s="35">
        <v>0.484</v>
      </c>
      <c r="U99" s="35">
        <v>0.209</v>
      </c>
      <c r="W99" s="18">
        <f t="shared" si="47"/>
        <v>0.00824445504412117</v>
      </c>
      <c r="X99" s="18">
        <f t="shared" si="48"/>
        <v>0.0024694066035557557</v>
      </c>
      <c r="Y99" s="18">
        <f t="shared" si="49"/>
        <v>-2.083333333332194E-05</v>
      </c>
      <c r="Z99" s="18">
        <f t="shared" si="50"/>
        <v>-0.003572286976037063</v>
      </c>
      <c r="AA99" s="19">
        <f t="shared" si="51"/>
        <v>0.007120741338306541</v>
      </c>
      <c r="AC99" s="36">
        <v>0.285</v>
      </c>
      <c r="AD99" s="36">
        <v>0.129</v>
      </c>
      <c r="AE99" s="36">
        <v>0.381</v>
      </c>
      <c r="AF99" s="36">
        <v>0.205</v>
      </c>
      <c r="AH99" s="20">
        <f t="shared" si="52"/>
        <v>0.007372287145242083</v>
      </c>
      <c r="AI99" s="20">
        <f t="shared" si="53"/>
        <v>0.008125144308473775</v>
      </c>
      <c r="AJ99" s="20">
        <f t="shared" si="54"/>
        <v>-1.932367149757397E-05</v>
      </c>
      <c r="AK99" s="20">
        <f t="shared" si="55"/>
        <v>-0.0036094982987041157</v>
      </c>
      <c r="AL99" s="21">
        <f t="shared" si="56"/>
        <v>0.011868609483514168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5">
        <v>0</v>
      </c>
      <c r="S100" s="35">
        <v>0</v>
      </c>
      <c r="T100" s="35">
        <v>0.832</v>
      </c>
      <c r="U100" s="35">
        <v>0.168</v>
      </c>
      <c r="W100" s="18">
        <f t="shared" si="47"/>
        <v>0.014852970436414842</v>
      </c>
      <c r="X100" s="18">
        <f t="shared" si="48"/>
        <v>-0.00010342172797262695</v>
      </c>
      <c r="Y100" s="18">
        <f t="shared" si="49"/>
        <v>0.005787393372084206</v>
      </c>
      <c r="Z100" s="18">
        <f t="shared" si="50"/>
        <v>0.006213263499557375</v>
      </c>
      <c r="AA100" s="19">
        <f t="shared" si="51"/>
        <v>0.026750205580083796</v>
      </c>
      <c r="AC100" s="36">
        <v>0</v>
      </c>
      <c r="AD100" s="36">
        <v>0</v>
      </c>
      <c r="AE100" s="36">
        <v>0.594</v>
      </c>
      <c r="AF100" s="36">
        <v>0.406</v>
      </c>
      <c r="AH100" s="20">
        <f t="shared" si="52"/>
        <v>0.015337306428906627</v>
      </c>
      <c r="AI100" s="20">
        <f t="shared" si="53"/>
        <v>-0.00043036783575706053</v>
      </c>
      <c r="AJ100" s="20">
        <f t="shared" si="54"/>
        <v>0.00455577866686794</v>
      </c>
      <c r="AK100" s="20">
        <f t="shared" si="55"/>
        <v>0.006094349365594554</v>
      </c>
      <c r="AL100" s="21">
        <f t="shared" si="56"/>
        <v>0.025557066625612062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5">
        <v>0.077</v>
      </c>
      <c r="S101" s="35">
        <v>0</v>
      </c>
      <c r="T101" s="35">
        <v>0.557</v>
      </c>
      <c r="U101" s="35">
        <v>0.366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6">
        <v>0.323</v>
      </c>
      <c r="AD101" s="36">
        <v>0</v>
      </c>
      <c r="AE101" s="36">
        <v>0.389</v>
      </c>
      <c r="AF101" s="36">
        <v>0.288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5">
        <v>0.376</v>
      </c>
      <c r="S102" s="35">
        <v>0</v>
      </c>
      <c r="T102" s="35">
        <v>0.423</v>
      </c>
      <c r="U102" s="35">
        <v>0.201</v>
      </c>
      <c r="W102" s="18">
        <f aca="true" t="shared" si="66" ref="W102:W110">+R101*G102</f>
        <v>-8.969534050179317E-05</v>
      </c>
      <c r="X102" s="18">
        <f aca="true" t="shared" si="67" ref="X102:X110">+S101*H102</f>
        <v>0</v>
      </c>
      <c r="Y102" s="18">
        <f aca="true" t="shared" si="68" ref="Y102:Y110">+T101*I102</f>
        <v>0.005477338262476895</v>
      </c>
      <c r="Z102" s="18">
        <f aca="true" t="shared" si="69" ref="Z102:Z110">+U101*J102</f>
        <v>0.010233040022707965</v>
      </c>
      <c r="AA102" s="19">
        <f aca="true" t="shared" si="70" ref="AA102:AA110">SUM(W102:Z102)</f>
        <v>0.015620682944683066</v>
      </c>
      <c r="AC102" s="36">
        <v>0.466</v>
      </c>
      <c r="AD102" s="36">
        <v>0.054</v>
      </c>
      <c r="AE102" s="36">
        <v>0.28</v>
      </c>
      <c r="AF102" s="36">
        <v>0.2</v>
      </c>
      <c r="AH102" s="20">
        <f aca="true" t="shared" si="71" ref="AH102:AH110">+AC101*G102</f>
        <v>-0.0003762544802867428</v>
      </c>
      <c r="AI102" s="20">
        <f aca="true" t="shared" si="72" ref="AI102:AI110">+AD101*H102</f>
        <v>0</v>
      </c>
      <c r="AJ102" s="20">
        <f aca="true" t="shared" si="73" ref="AJ102:AJ110">+AE101*I102</f>
        <v>0.003825286506469501</v>
      </c>
      <c r="AK102" s="20">
        <f aca="true" t="shared" si="74" ref="AK102:AK110">+AF101*J102</f>
        <v>0.008052228214589873</v>
      </c>
      <c r="AL102" s="21">
        <f aca="true" t="shared" si="75" ref="AL102:AL110">SUM(AH102:AK102)</f>
        <v>0.011501260240772632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5">
        <v>0.105</v>
      </c>
      <c r="S103" s="35">
        <v>0.239</v>
      </c>
      <c r="T103" s="35">
        <v>0.383</v>
      </c>
      <c r="U103" s="35">
        <v>0.273</v>
      </c>
      <c r="W103" s="18">
        <f t="shared" si="66"/>
        <v>-0.01052408719834929</v>
      </c>
      <c r="X103" s="18">
        <f t="shared" si="67"/>
        <v>0</v>
      </c>
      <c r="Y103" s="18">
        <f t="shared" si="68"/>
        <v>0.002167960169863751</v>
      </c>
      <c r="Z103" s="18">
        <f t="shared" si="69"/>
        <v>0.0027195913295595653</v>
      </c>
      <c r="AA103" s="19">
        <f t="shared" si="70"/>
        <v>-0.0056365356989259725</v>
      </c>
      <c r="AC103" s="36">
        <v>0.251</v>
      </c>
      <c r="AD103" s="36">
        <v>0.285</v>
      </c>
      <c r="AE103" s="36">
        <v>0.246</v>
      </c>
      <c r="AF103" s="36">
        <v>0.218</v>
      </c>
      <c r="AH103" s="20">
        <f t="shared" si="71"/>
        <v>-0.013043150623486089</v>
      </c>
      <c r="AI103" s="20">
        <f t="shared" si="72"/>
        <v>0.000804246044559246</v>
      </c>
      <c r="AJ103" s="20">
        <f t="shared" si="73"/>
        <v>0.0014350563772147764</v>
      </c>
      <c r="AK103" s="20">
        <f t="shared" si="74"/>
        <v>0.0027060610244373784</v>
      </c>
      <c r="AL103" s="21">
        <f t="shared" si="75"/>
        <v>-0.008097787177274687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5">
        <v>0.042</v>
      </c>
      <c r="S104" s="35">
        <v>0.281</v>
      </c>
      <c r="T104" s="35">
        <v>0.38</v>
      </c>
      <c r="U104" s="35">
        <v>0.297</v>
      </c>
      <c r="W104" s="18">
        <f t="shared" si="66"/>
        <v>-0.00012113520996770876</v>
      </c>
      <c r="X104" s="18">
        <f t="shared" si="67"/>
        <v>0.0073662756015112525</v>
      </c>
      <c r="Y104" s="18">
        <f t="shared" si="68"/>
        <v>0.0033758012820513127</v>
      </c>
      <c r="Z104" s="18">
        <f t="shared" si="69"/>
        <v>0.007958316305680436</v>
      </c>
      <c r="AA104" s="19">
        <f t="shared" si="70"/>
        <v>0.018579257979275295</v>
      </c>
      <c r="AC104" s="36">
        <v>0.208</v>
      </c>
      <c r="AD104" s="36">
        <v>0.293</v>
      </c>
      <c r="AE104" s="36">
        <v>0.264</v>
      </c>
      <c r="AF104" s="36">
        <v>0.235</v>
      </c>
      <c r="AH104" s="20">
        <f t="shared" si="71"/>
        <v>-0.00028957083525614193</v>
      </c>
      <c r="AI104" s="20">
        <f t="shared" si="72"/>
        <v>0.00878405249552597</v>
      </c>
      <c r="AJ104" s="20">
        <f t="shared" si="73"/>
        <v>0.0021682692307692505</v>
      </c>
      <c r="AK104" s="20">
        <f t="shared" si="74"/>
        <v>0.006354992507832728</v>
      </c>
      <c r="AL104" s="21">
        <f t="shared" si="75"/>
        <v>0.017017743398871805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5">
        <v>0.366</v>
      </c>
      <c r="S105" s="35">
        <v>0</v>
      </c>
      <c r="T105" s="35">
        <v>0.469</v>
      </c>
      <c r="U105" s="35">
        <v>0.165</v>
      </c>
      <c r="W105" s="18">
        <f t="shared" si="66"/>
        <v>-0.0006694386694386687</v>
      </c>
      <c r="X105" s="18">
        <f t="shared" si="67"/>
        <v>0.005095293209876543</v>
      </c>
      <c r="Y105" s="18">
        <f t="shared" si="68"/>
        <v>0.0016737670589933719</v>
      </c>
      <c r="Z105" s="18">
        <f t="shared" si="69"/>
        <v>0.002221111846459278</v>
      </c>
      <c r="AA105" s="19">
        <f t="shared" si="70"/>
        <v>0.008320733445890523</v>
      </c>
      <c r="AC105" s="36">
        <v>0.456</v>
      </c>
      <c r="AD105" s="36">
        <v>0.036</v>
      </c>
      <c r="AE105" s="36">
        <v>0.324</v>
      </c>
      <c r="AF105" s="36">
        <v>0.184</v>
      </c>
      <c r="AH105" s="20">
        <f t="shared" si="71"/>
        <v>-0.0033153153153153113</v>
      </c>
      <c r="AI105" s="20">
        <f t="shared" si="72"/>
        <v>0.005312885802469134</v>
      </c>
      <c r="AJ105" s="20">
        <f t="shared" si="73"/>
        <v>0.0011628276409848689</v>
      </c>
      <c r="AK105" s="20">
        <f t="shared" si="74"/>
        <v>0.0017574454003970717</v>
      </c>
      <c r="AL105" s="21">
        <f t="shared" si="75"/>
        <v>0.004917843528535764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5">
        <v>0.063</v>
      </c>
      <c r="S106" s="35">
        <v>0.271</v>
      </c>
      <c r="T106" s="35">
        <v>0.346</v>
      </c>
      <c r="U106" s="35">
        <v>0.32</v>
      </c>
      <c r="W106" s="18">
        <f t="shared" si="66"/>
        <v>0.012801408450704276</v>
      </c>
      <c r="X106" s="18">
        <f t="shared" si="67"/>
        <v>0</v>
      </c>
      <c r="Y106" s="18">
        <f t="shared" si="68"/>
        <v>-0.0028322070452911833</v>
      </c>
      <c r="Z106" s="18">
        <f t="shared" si="69"/>
        <v>-0.0002818104184457704</v>
      </c>
      <c r="AA106" s="19">
        <f t="shared" si="70"/>
        <v>0.009687390986967323</v>
      </c>
      <c r="AC106" s="36">
        <v>0.178</v>
      </c>
      <c r="AD106" s="36">
        <v>0.285</v>
      </c>
      <c r="AE106" s="36">
        <v>0.275</v>
      </c>
      <c r="AF106" s="36">
        <v>0.262</v>
      </c>
      <c r="AH106" s="20">
        <f t="shared" si="71"/>
        <v>0.015949295774647952</v>
      </c>
      <c r="AI106" s="20">
        <f t="shared" si="72"/>
        <v>0.0010913224706328134</v>
      </c>
      <c r="AJ106" s="20">
        <f t="shared" si="73"/>
        <v>-0.0019565780014378325</v>
      </c>
      <c r="AK106" s="20">
        <f t="shared" si="74"/>
        <v>-0.0003142613151152833</v>
      </c>
      <c r="AL106" s="21">
        <f t="shared" si="75"/>
        <v>0.01476977892872765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5">
        <v>0.107</v>
      </c>
      <c r="S107" s="35">
        <v>0.232</v>
      </c>
      <c r="T107" s="35">
        <v>0.341</v>
      </c>
      <c r="U107" s="35">
        <v>0.321</v>
      </c>
      <c r="W107" s="18">
        <f t="shared" si="66"/>
        <v>0.0030721251984576923</v>
      </c>
      <c r="X107" s="18">
        <f t="shared" si="67"/>
        <v>-0.007574843692534042</v>
      </c>
      <c r="Y107" s="18">
        <f t="shared" si="68"/>
        <v>0.0016266454506003315</v>
      </c>
      <c r="Z107" s="18">
        <f t="shared" si="69"/>
        <v>-0.001010725801144936</v>
      </c>
      <c r="AA107" s="19">
        <f t="shared" si="70"/>
        <v>-0.003886798844620954</v>
      </c>
      <c r="AC107" s="36">
        <v>0.204</v>
      </c>
      <c r="AD107" s="36">
        <v>0.266</v>
      </c>
      <c r="AE107" s="36">
        <v>0.27</v>
      </c>
      <c r="AF107" s="36">
        <v>0.26</v>
      </c>
      <c r="AH107" s="20">
        <f t="shared" si="71"/>
        <v>0.008679972782943956</v>
      </c>
      <c r="AI107" s="20">
        <f t="shared" si="72"/>
        <v>-0.007966164030893733</v>
      </c>
      <c r="AJ107" s="20">
        <f t="shared" si="73"/>
        <v>0.0012928540431072</v>
      </c>
      <c r="AK107" s="20">
        <f t="shared" si="74"/>
        <v>-0.0008275317496874164</v>
      </c>
      <c r="AL107" s="21">
        <f t="shared" si="75"/>
        <v>0.001179131045470006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5">
        <v>0</v>
      </c>
      <c r="S108" s="35">
        <v>0.294</v>
      </c>
      <c r="T108" s="35">
        <v>0.365</v>
      </c>
      <c r="U108" s="35">
        <v>0.341</v>
      </c>
      <c r="W108" s="18">
        <f t="shared" si="66"/>
        <v>0.005599913494809664</v>
      </c>
      <c r="X108" s="18">
        <f t="shared" si="67"/>
        <v>-0.0007900113507377915</v>
      </c>
      <c r="Y108" s="18">
        <f t="shared" si="68"/>
        <v>0.000883737671873923</v>
      </c>
      <c r="Z108" s="18">
        <f t="shared" si="69"/>
        <v>0.00298772196184565</v>
      </c>
      <c r="AA108" s="19">
        <f t="shared" si="70"/>
        <v>0.008681361777791446</v>
      </c>
      <c r="AC108" s="36">
        <v>0.035</v>
      </c>
      <c r="AD108" s="36">
        <v>0.352</v>
      </c>
      <c r="AE108" s="36">
        <v>0.314</v>
      </c>
      <c r="AF108" s="36">
        <v>0.299</v>
      </c>
      <c r="AH108" s="20">
        <f t="shared" si="71"/>
        <v>0.010676470588235247</v>
      </c>
      <c r="AI108" s="20">
        <f t="shared" si="72"/>
        <v>-0.0009057888762769507</v>
      </c>
      <c r="AJ108" s="20">
        <f t="shared" si="73"/>
        <v>0.0006997336404866839</v>
      </c>
      <c r="AK108" s="20">
        <f t="shared" si="74"/>
        <v>0.0024199617136444517</v>
      </c>
      <c r="AL108" s="21">
        <f t="shared" si="75"/>
        <v>0.01289037706608943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5">
        <v>0.619</v>
      </c>
      <c r="S109" s="35">
        <v>0</v>
      </c>
      <c r="T109" s="35">
        <v>0.378</v>
      </c>
      <c r="U109" s="35">
        <v>0.003</v>
      </c>
      <c r="W109" s="18">
        <f t="shared" si="66"/>
        <v>0</v>
      </c>
      <c r="X109" s="18">
        <f t="shared" si="67"/>
        <v>0.008036446469248284</v>
      </c>
      <c r="Y109" s="18">
        <f t="shared" si="68"/>
        <v>0.0036429238170459996</v>
      </c>
      <c r="Z109" s="18">
        <f t="shared" si="69"/>
        <v>0.013894244604316553</v>
      </c>
      <c r="AA109" s="19">
        <f t="shared" si="70"/>
        <v>0.025573614890610837</v>
      </c>
      <c r="AC109" s="36">
        <v>0.524</v>
      </c>
      <c r="AD109" s="36">
        <v>0.09</v>
      </c>
      <c r="AE109" s="36">
        <v>0.325</v>
      </c>
      <c r="AF109" s="36">
        <v>0.061</v>
      </c>
      <c r="AH109" s="20">
        <f t="shared" si="71"/>
        <v>-0.00013666255651459126</v>
      </c>
      <c r="AI109" s="20">
        <f t="shared" si="72"/>
        <v>0.009621867881548965</v>
      </c>
      <c r="AJ109" s="20">
        <f t="shared" si="73"/>
        <v>0.0031339125439792987</v>
      </c>
      <c r="AK109" s="20">
        <f t="shared" si="74"/>
        <v>0.012182930019620671</v>
      </c>
      <c r="AL109" s="21">
        <f t="shared" si="75"/>
        <v>0.024802047888634344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5">
        <v>0</v>
      </c>
      <c r="S110" s="35">
        <v>0.061</v>
      </c>
      <c r="T110" s="35">
        <v>0.499</v>
      </c>
      <c r="U110" s="35">
        <v>0.44</v>
      </c>
      <c r="W110" s="18">
        <f t="shared" si="66"/>
        <v>0.025669279966989898</v>
      </c>
      <c r="X110" s="18">
        <f t="shared" si="67"/>
        <v>0</v>
      </c>
      <c r="Y110" s="18">
        <f t="shared" si="68"/>
        <v>-0.0009405659035973097</v>
      </c>
      <c r="Z110" s="18">
        <f t="shared" si="69"/>
        <v>-3.261484320995389E-05</v>
      </c>
      <c r="AA110" s="19">
        <f t="shared" si="70"/>
        <v>0.024696099220182635</v>
      </c>
      <c r="AC110" s="36">
        <v>0</v>
      </c>
      <c r="AD110" s="36">
        <v>0.106</v>
      </c>
      <c r="AE110" s="36">
        <v>0.475</v>
      </c>
      <c r="AF110" s="36">
        <v>0.419</v>
      </c>
      <c r="AH110" s="20">
        <f t="shared" si="71"/>
        <v>0.021729729729729738</v>
      </c>
      <c r="AI110" s="20">
        <f t="shared" si="72"/>
        <v>0.0047893569844789366</v>
      </c>
      <c r="AJ110" s="20">
        <f t="shared" si="73"/>
        <v>-0.0008086876155267875</v>
      </c>
      <c r="AK110" s="20">
        <f t="shared" si="74"/>
        <v>-0.0006631684786023958</v>
      </c>
      <c r="AL110" s="21">
        <f t="shared" si="75"/>
        <v>0.02504723062007949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5">
        <v>0</v>
      </c>
      <c r="S111" s="35">
        <v>0</v>
      </c>
      <c r="T111" s="35">
        <v>0.886</v>
      </c>
      <c r="U111" s="35">
        <v>0.114</v>
      </c>
      <c r="W111" s="18">
        <f aca="true" t="shared" si="79" ref="W111:Z112">+R110*G111</f>
        <v>0</v>
      </c>
      <c r="X111" s="18">
        <f t="shared" si="79"/>
        <v>-0.0037349122807017565</v>
      </c>
      <c r="Y111" s="18">
        <f t="shared" si="79"/>
        <v>-0.005405744423063233</v>
      </c>
      <c r="Z111" s="18">
        <f t="shared" si="79"/>
        <v>-0.011573062261753524</v>
      </c>
      <c r="AA111" s="19">
        <f aca="true" t="shared" si="80" ref="AA111:AA116">SUM(W111:Z111)</f>
        <v>-0.02071371896551851</v>
      </c>
      <c r="AC111" s="36">
        <v>0</v>
      </c>
      <c r="AD111" s="36">
        <v>0</v>
      </c>
      <c r="AE111" s="36">
        <v>0.745</v>
      </c>
      <c r="AF111" s="36">
        <v>0.255</v>
      </c>
      <c r="AH111" s="20">
        <f aca="true" t="shared" si="81" ref="AH111:AK112">+AC110*G111</f>
        <v>0</v>
      </c>
      <c r="AI111" s="20">
        <f t="shared" si="81"/>
        <v>-0.006490175438596495</v>
      </c>
      <c r="AJ111" s="20">
        <f t="shared" si="81"/>
        <v>-0.0051457486993086885</v>
      </c>
      <c r="AK111" s="20">
        <f t="shared" si="81"/>
        <v>-0.011020711562897105</v>
      </c>
      <c r="AL111" s="21">
        <f aca="true" t="shared" si="82" ref="AL111:AL116">SUM(AH111:AK111)</f>
        <v>-0.022656635700802286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5">
        <v>0</v>
      </c>
      <c r="S112" s="35">
        <v>0.161</v>
      </c>
      <c r="T112" s="35">
        <v>0.447</v>
      </c>
      <c r="U112" s="35">
        <v>0.392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6">
        <v>0</v>
      </c>
      <c r="AD112" s="36">
        <v>0.289</v>
      </c>
      <c r="AE112" s="36">
        <v>0.374</v>
      </c>
      <c r="AF112" s="36">
        <v>0.337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5">
        <v>0.026</v>
      </c>
      <c r="S113" s="35">
        <v>0.248</v>
      </c>
      <c r="T113" s="35">
        <v>0.382</v>
      </c>
      <c r="U113" s="35">
        <v>0.344</v>
      </c>
      <c r="W113" s="18">
        <f aca="true" t="shared" si="85" ref="W113:Z114">+R112*G113</f>
        <v>0</v>
      </c>
      <c r="X113" s="18">
        <f t="shared" si="85"/>
        <v>-0.002556016597510383</v>
      </c>
      <c r="Y113" s="18">
        <f t="shared" si="85"/>
        <v>-0.0003836361035617516</v>
      </c>
      <c r="Z113" s="18">
        <f t="shared" si="85"/>
        <v>-0.0037239240015509768</v>
      </c>
      <c r="AA113" s="19">
        <f t="shared" si="80"/>
        <v>-0.006663576702623112</v>
      </c>
      <c r="AC113" s="36">
        <v>0.117</v>
      </c>
      <c r="AD113" s="36">
        <v>0.265</v>
      </c>
      <c r="AE113" s="36">
        <v>0.322</v>
      </c>
      <c r="AF113" s="36">
        <v>0.296</v>
      </c>
      <c r="AH113" s="20">
        <f aca="true" t="shared" si="86" ref="AH113:AK114">+AC112*G113</f>
        <v>0</v>
      </c>
      <c r="AI113" s="20">
        <f t="shared" si="86"/>
        <v>-0.004588129171928575</v>
      </c>
      <c r="AJ113" s="20">
        <f t="shared" si="86"/>
        <v>-0.00032098412244316576</v>
      </c>
      <c r="AK113" s="20">
        <f t="shared" si="86"/>
        <v>-0.003201434664598671</v>
      </c>
      <c r="AL113" s="21">
        <f t="shared" si="82"/>
        <v>-0.008110547958970413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5">
        <v>0.23</v>
      </c>
      <c r="S114" s="35">
        <v>0.094</v>
      </c>
      <c r="T114" s="35">
        <v>0.384</v>
      </c>
      <c r="U114" s="35">
        <v>0.292</v>
      </c>
      <c r="W114" s="18">
        <f t="shared" si="85"/>
        <v>0.00013197969543146958</v>
      </c>
      <c r="X114" s="18">
        <f t="shared" si="85"/>
        <v>0.014820898258478507</v>
      </c>
      <c r="Y114" s="18">
        <f t="shared" si="85"/>
        <v>0.0021328561202576973</v>
      </c>
      <c r="Z114" s="18">
        <f t="shared" si="85"/>
        <v>0.003815489006328679</v>
      </c>
      <c r="AA114" s="19">
        <f t="shared" si="80"/>
        <v>0.020901223080496353</v>
      </c>
      <c r="AC114" s="36">
        <v>0.257</v>
      </c>
      <c r="AD114" s="36">
        <v>0.172</v>
      </c>
      <c r="AE114" s="36">
        <v>0.314</v>
      </c>
      <c r="AF114" s="36">
        <v>0.257</v>
      </c>
      <c r="AH114" s="20">
        <f t="shared" si="86"/>
        <v>0.0005939086294416132</v>
      </c>
      <c r="AI114" s="20">
        <f t="shared" si="86"/>
        <v>0.0158368469294226</v>
      </c>
      <c r="AJ114" s="20">
        <f t="shared" si="86"/>
        <v>0.0017978525411596299</v>
      </c>
      <c r="AK114" s="20">
        <f t="shared" si="86"/>
        <v>0.0032830951914921192</v>
      </c>
      <c r="AL114" s="21">
        <f t="shared" si="82"/>
        <v>0.021511703291515964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5">
        <v>0.177</v>
      </c>
      <c r="S115" s="35">
        <v>0</v>
      </c>
      <c r="T115" s="35">
        <v>0.543</v>
      </c>
      <c r="U115" s="35">
        <v>0.28</v>
      </c>
      <c r="W115" s="18">
        <f aca="true" t="shared" si="89" ref="W115:Z116">+R114*G115</f>
        <v>0.010454545454545446</v>
      </c>
      <c r="X115" s="18">
        <f t="shared" si="89"/>
        <v>0.005691056910569104</v>
      </c>
      <c r="Y115" s="18">
        <f t="shared" si="89"/>
        <v>0.003608200455580942</v>
      </c>
      <c r="Z115" s="18">
        <f t="shared" si="89"/>
        <v>0.0066513518745563915</v>
      </c>
      <c r="AA115" s="19">
        <f t="shared" si="80"/>
        <v>0.026405154695251887</v>
      </c>
      <c r="AC115" s="36">
        <v>0.253</v>
      </c>
      <c r="AD115" s="36">
        <v>0.06</v>
      </c>
      <c r="AE115" s="36">
        <v>0.433</v>
      </c>
      <c r="AF115" s="36">
        <v>0.254</v>
      </c>
      <c r="AH115" s="20">
        <f aca="true" t="shared" si="90" ref="AH115:AK116">+AC114*G115</f>
        <v>0.011681818181818172</v>
      </c>
      <c r="AI115" s="20">
        <f t="shared" si="90"/>
        <v>0.010413423283168998</v>
      </c>
      <c r="AJ115" s="20">
        <f t="shared" si="90"/>
        <v>0.002950455580865666</v>
      </c>
      <c r="AK115" s="20">
        <f t="shared" si="90"/>
        <v>0.0058541007937020295</v>
      </c>
      <c r="AL115" s="21">
        <f t="shared" si="82"/>
        <v>0.030899797839554863</v>
      </c>
    </row>
    <row r="116" spans="1:38" ht="12.75">
      <c r="A116" s="2">
        <v>41607</v>
      </c>
      <c r="B116" s="34">
        <v>13.26</v>
      </c>
      <c r="C116" s="34">
        <v>31.065</v>
      </c>
      <c r="D116" s="34">
        <v>142.43</v>
      </c>
      <c r="E116" s="34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5">
        <v>0</v>
      </c>
      <c r="S116" s="35">
        <v>0.322</v>
      </c>
      <c r="T116" s="35">
        <v>0.354</v>
      </c>
      <c r="U116" s="35">
        <v>0.324</v>
      </c>
      <c r="W116" s="18">
        <f t="shared" si="89"/>
        <v>0.004412173913043494</v>
      </c>
      <c r="X116" s="18">
        <f t="shared" si="89"/>
        <v>0</v>
      </c>
      <c r="Y116" s="18">
        <f t="shared" si="89"/>
        <v>0.002412482369534534</v>
      </c>
      <c r="Z116" s="18">
        <f t="shared" si="89"/>
        <v>0.0012012618296530244</v>
      </c>
      <c r="AA116" s="19">
        <f t="shared" si="80"/>
        <v>0.008025918112231053</v>
      </c>
      <c r="AC116" s="36">
        <v>0.063</v>
      </c>
      <c r="AD116" s="36">
        <v>0.358</v>
      </c>
      <c r="AE116" s="36">
        <v>0.297</v>
      </c>
      <c r="AF116" s="36">
        <v>0.282</v>
      </c>
      <c r="AH116" s="20">
        <f t="shared" si="90"/>
        <v>0.0063066666666666904</v>
      </c>
      <c r="AI116" s="20">
        <f t="shared" si="90"/>
        <v>0.0008024792040450234</v>
      </c>
      <c r="AJ116" s="20">
        <f t="shared" si="90"/>
        <v>0.0019237658674188824</v>
      </c>
      <c r="AK116" s="20">
        <f t="shared" si="90"/>
        <v>0.0010897160883281006</v>
      </c>
      <c r="AL116" s="21">
        <f t="shared" si="82"/>
        <v>0.010122627826458697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5">
        <v>0.227</v>
      </c>
      <c r="S117" s="35">
        <v>0.244</v>
      </c>
      <c r="T117" s="35">
        <v>0.27</v>
      </c>
      <c r="U117" s="35">
        <v>0.259</v>
      </c>
      <c r="W117" s="18">
        <f aca="true" t="shared" si="94" ref="W117:Z118">+R116*G117</f>
        <v>0</v>
      </c>
      <c r="X117" s="18">
        <f t="shared" si="94"/>
        <v>0.0002073072589731071</v>
      </c>
      <c r="Y117" s="18">
        <f t="shared" si="94"/>
        <v>-0.001292424348802958</v>
      </c>
      <c r="Z117" s="18">
        <f t="shared" si="94"/>
        <v>-0.00270712401055411</v>
      </c>
      <c r="AA117" s="19">
        <f aca="true" t="shared" si="95" ref="AA117:AA122">SUM(W117:Z117)</f>
        <v>-0.0037922411003839607</v>
      </c>
      <c r="AC117" s="36">
        <v>0.304</v>
      </c>
      <c r="AD117" s="36">
        <v>0.303</v>
      </c>
      <c r="AE117" s="36">
        <v>0.196</v>
      </c>
      <c r="AF117" s="36">
        <v>0.197</v>
      </c>
      <c r="AH117" s="20">
        <f aca="true" t="shared" si="96" ref="AH117:AK118">+AC116*G117</f>
        <v>0.000118778280542986</v>
      </c>
      <c r="AI117" s="20">
        <f t="shared" si="96"/>
        <v>0.00023048446805084576</v>
      </c>
      <c r="AJ117" s="20">
        <f t="shared" si="96"/>
        <v>-0.0010843221231482444</v>
      </c>
      <c r="AK117" s="20">
        <f t="shared" si="96"/>
        <v>-0.0023562005277045026</v>
      </c>
      <c r="AL117" s="21">
        <f aca="true" t="shared" si="97" ref="AL117:AL122">SUM(AH117:AK117)</f>
        <v>-0.003091259902258915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5">
        <v>0</v>
      </c>
      <c r="S118" s="35">
        <v>0.089</v>
      </c>
      <c r="T118" s="35">
        <v>0.541</v>
      </c>
      <c r="U118" s="35">
        <v>0.37</v>
      </c>
      <c r="W118" s="18">
        <f t="shared" si="94"/>
        <v>-0.0024348889725254</v>
      </c>
      <c r="X118" s="18">
        <f t="shared" si="94"/>
        <v>-0.009419334083963306</v>
      </c>
      <c r="Y118" s="18">
        <f t="shared" si="94"/>
        <v>0.0031963920794870117</v>
      </c>
      <c r="Z118" s="18">
        <f t="shared" si="94"/>
        <v>0.008597782705099788</v>
      </c>
      <c r="AA118" s="19">
        <f t="shared" si="95"/>
        <v>-6.0048271901907285E-05</v>
      </c>
      <c r="AC118" s="36">
        <v>0.064</v>
      </c>
      <c r="AD118" s="36">
        <v>0.133</v>
      </c>
      <c r="AE118" s="36">
        <v>0.469</v>
      </c>
      <c r="AF118" s="36">
        <v>0.334</v>
      </c>
      <c r="AH118" s="20">
        <f t="shared" si="96"/>
        <v>-0.003260820474219038</v>
      </c>
      <c r="AI118" s="20">
        <f t="shared" si="96"/>
        <v>-0.011696959948528205</v>
      </c>
      <c r="AJ118" s="20">
        <f t="shared" si="96"/>
        <v>0.002320343879923905</v>
      </c>
      <c r="AK118" s="20">
        <f t="shared" si="96"/>
        <v>0.006539626227431114</v>
      </c>
      <c r="AL118" s="21">
        <f t="shared" si="97"/>
        <v>-0.006097810315392225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5">
        <v>0</v>
      </c>
      <c r="S119" s="35">
        <v>0.119</v>
      </c>
      <c r="T119" s="35">
        <v>0.548</v>
      </c>
      <c r="U119" s="35">
        <v>0.333</v>
      </c>
      <c r="W119" s="18">
        <f aca="true" t="shared" si="100" ref="W119:Z120">+R118*G119</f>
        <v>0</v>
      </c>
      <c r="X119" s="18">
        <f t="shared" si="100"/>
        <v>0.004616028107746351</v>
      </c>
      <c r="Y119" s="18">
        <f t="shared" si="100"/>
        <v>-0.0003390904659098876</v>
      </c>
      <c r="Z119" s="18">
        <f t="shared" si="100"/>
        <v>0.00630694708443192</v>
      </c>
      <c r="AA119" s="19">
        <f t="shared" si="95"/>
        <v>0.010583884726268384</v>
      </c>
      <c r="AC119" s="36">
        <v>0.00051</v>
      </c>
      <c r="AD119" s="36">
        <v>0.195</v>
      </c>
      <c r="AE119" s="36">
        <v>0.46</v>
      </c>
      <c r="AF119" s="36">
        <v>0.294</v>
      </c>
      <c r="AH119" s="20">
        <f aca="true" t="shared" si="101" ref="AH119:AK120">+AC118*G119</f>
        <v>0.0014487350199733698</v>
      </c>
      <c r="AI119" s="20">
        <f t="shared" si="101"/>
        <v>0.006898109419441177</v>
      </c>
      <c r="AJ119" s="20">
        <f t="shared" si="101"/>
        <v>-0.0002939619750679062</v>
      </c>
      <c r="AK119" s="20">
        <f t="shared" si="101"/>
        <v>0.005693298178919625</v>
      </c>
      <c r="AL119" s="21">
        <f t="shared" si="97"/>
        <v>0.013746180643266265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5">
        <v>0.22</v>
      </c>
      <c r="S120" s="35">
        <v>0.203</v>
      </c>
      <c r="T120" s="35">
        <v>0.369</v>
      </c>
      <c r="U120" s="35">
        <v>0.208</v>
      </c>
      <c r="W120" s="18">
        <f t="shared" si="100"/>
        <v>0</v>
      </c>
      <c r="X120" s="18">
        <f t="shared" si="100"/>
        <v>0.0009274693812629333</v>
      </c>
      <c r="Y120" s="18">
        <f t="shared" si="100"/>
        <v>0.005537282229965075</v>
      </c>
      <c r="Z120" s="18">
        <f t="shared" si="100"/>
        <v>0.005601193705914285</v>
      </c>
      <c r="AA120" s="19">
        <f t="shared" si="95"/>
        <v>0.012065945317142293</v>
      </c>
      <c r="AC120" s="36">
        <v>0.3</v>
      </c>
      <c r="AD120" s="36">
        <v>0.3</v>
      </c>
      <c r="AE120" s="36">
        <v>0.2</v>
      </c>
      <c r="AF120" s="36">
        <v>0.2</v>
      </c>
      <c r="AH120" s="20">
        <f t="shared" si="101"/>
        <v>2.276785714285763E-06</v>
      </c>
      <c r="AI120" s="20">
        <f t="shared" si="101"/>
        <v>0.0015198027676157312</v>
      </c>
      <c r="AJ120" s="20">
        <f t="shared" si="101"/>
        <v>0.004648083623693311</v>
      </c>
      <c r="AK120" s="20">
        <f t="shared" si="101"/>
        <v>0.004945198046663063</v>
      </c>
      <c r="AL120" s="21">
        <f t="shared" si="97"/>
        <v>0.011115361223686391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5">
        <v>0.313</v>
      </c>
      <c r="S121" s="35">
        <v>0.098</v>
      </c>
      <c r="T121" s="35">
        <v>0.315</v>
      </c>
      <c r="U121" s="35">
        <v>0.274</v>
      </c>
      <c r="W121" s="18">
        <f aca="true" t="shared" si="104" ref="W121:Z122">+R120*G121</f>
        <v>-0.0014666666666666762</v>
      </c>
      <c r="X121" s="18">
        <f t="shared" si="104"/>
        <v>-0.0003844696969696854</v>
      </c>
      <c r="Y121" s="18">
        <f t="shared" si="104"/>
        <v>0.0015528803035529941</v>
      </c>
      <c r="Z121" s="18">
        <f t="shared" si="104"/>
        <v>0.0028734732598126485</v>
      </c>
      <c r="AA121" s="19">
        <f t="shared" si="95"/>
        <v>0.002575217199729281</v>
      </c>
      <c r="AC121" s="36">
        <v>0.306</v>
      </c>
      <c r="AD121" s="36">
        <v>0.209</v>
      </c>
      <c r="AE121" s="36">
        <v>0.275</v>
      </c>
      <c r="AF121" s="36">
        <v>0.21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5">
        <v>0</v>
      </c>
      <c r="S122" s="35">
        <v>0.253</v>
      </c>
      <c r="T122" s="35">
        <v>0.423</v>
      </c>
      <c r="U122" s="35">
        <v>0.324</v>
      </c>
      <c r="W122" s="18">
        <f t="shared" si="104"/>
        <v>0.014354586129753924</v>
      </c>
      <c r="X122" s="18">
        <f t="shared" si="104"/>
        <v>0.004788425047438327</v>
      </c>
      <c r="Y122" s="18">
        <f t="shared" si="104"/>
        <v>0.0017745259686726667</v>
      </c>
      <c r="Z122" s="18">
        <f t="shared" si="104"/>
        <v>0.0049835662904263315</v>
      </c>
      <c r="AA122" s="19">
        <f t="shared" si="95"/>
        <v>0.025901103436291248</v>
      </c>
      <c r="AC122" s="36">
        <v>0.08</v>
      </c>
      <c r="AD122" s="36">
        <v>0.308</v>
      </c>
      <c r="AE122" s="36">
        <v>0.336</v>
      </c>
      <c r="AF122" s="36">
        <v>0.276</v>
      </c>
      <c r="AH122" s="20">
        <f t="shared" si="105"/>
        <v>0.014033557046979873</v>
      </c>
      <c r="AI122" s="20">
        <f t="shared" si="105"/>
        <v>0.010212049335863371</v>
      </c>
      <c r="AJ122" s="20">
        <f t="shared" si="105"/>
        <v>0.001549189337730106</v>
      </c>
      <c r="AK122" s="20">
        <f t="shared" si="105"/>
        <v>0.0038195216094508377</v>
      </c>
      <c r="AL122" s="21">
        <f t="shared" si="97"/>
        <v>0.02961431733002419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5">
        <v>0</v>
      </c>
      <c r="S123" s="35">
        <v>0.193</v>
      </c>
      <c r="T123" s="35">
        <v>0.45</v>
      </c>
      <c r="U123" s="35">
        <v>0.357</v>
      </c>
      <c r="W123" s="18">
        <f aca="true" t="shared" si="109" ref="W123:Z124">+R122*G123</f>
        <v>0</v>
      </c>
      <c r="X123" s="18">
        <f t="shared" si="109"/>
        <v>-0.0004958540630182117</v>
      </c>
      <c r="Y123" s="18">
        <f t="shared" si="109"/>
        <v>0.002658559912556444</v>
      </c>
      <c r="Z123" s="18">
        <f t="shared" si="109"/>
        <v>0.005638828259620934</v>
      </c>
      <c r="AA123" s="19">
        <f aca="true" t="shared" si="110" ref="AA123:AA128">SUM(W123:Z123)</f>
        <v>0.007801534109159167</v>
      </c>
      <c r="AC123" s="36">
        <v>0.003</v>
      </c>
      <c r="AD123" s="36">
        <v>0.33</v>
      </c>
      <c r="AE123" s="36">
        <v>0.361</v>
      </c>
      <c r="AF123" s="36">
        <v>0.306</v>
      </c>
      <c r="AH123" s="20">
        <f aca="true" t="shared" si="111" ref="AH123:AK124">+AC122*G123</f>
        <v>0.0015115864527629164</v>
      </c>
      <c r="AI123" s="20">
        <f t="shared" si="111"/>
        <v>-0.0006036484245439099</v>
      </c>
      <c r="AJ123" s="20">
        <f t="shared" si="111"/>
        <v>0.0021117639021724947</v>
      </c>
      <c r="AK123" s="20">
        <f t="shared" si="111"/>
        <v>0.004803446295232648</v>
      </c>
      <c r="AL123" s="21">
        <f aca="true" t="shared" si="112" ref="AL123:AL128">SUM(AH123:AK123)</f>
        <v>0.00782314822562415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5">
        <v>0.48</v>
      </c>
      <c r="S124" s="35">
        <v>0.005</v>
      </c>
      <c r="T124" s="35">
        <v>0.298</v>
      </c>
      <c r="U124" s="35">
        <v>0.217</v>
      </c>
      <c r="W124" s="18">
        <f t="shared" si="109"/>
        <v>0</v>
      </c>
      <c r="X124" s="18">
        <f t="shared" si="109"/>
        <v>-0.012098942598187334</v>
      </c>
      <c r="Y124" s="18">
        <f t="shared" si="109"/>
        <v>0.0019246435845213905</v>
      </c>
      <c r="Z124" s="18">
        <f t="shared" si="109"/>
        <v>0.00596578783943995</v>
      </c>
      <c r="AA124" s="19">
        <f t="shared" si="110"/>
        <v>-0.004208511174225995</v>
      </c>
      <c r="AC124" s="36">
        <v>0.445</v>
      </c>
      <c r="AD124" s="36">
        <v>0.061</v>
      </c>
      <c r="AE124" s="36">
        <v>0.28</v>
      </c>
      <c r="AF124" s="36">
        <v>0.214</v>
      </c>
      <c r="AH124" s="20">
        <f t="shared" si="111"/>
        <v>4.5136459062281586E-05</v>
      </c>
      <c r="AI124" s="20">
        <f t="shared" si="111"/>
        <v>-0.020687311178247774</v>
      </c>
      <c r="AJ124" s="20">
        <f t="shared" si="111"/>
        <v>0.0015439918533604931</v>
      </c>
      <c r="AK124" s="20">
        <f t="shared" si="111"/>
        <v>0.0051135324338056716</v>
      </c>
      <c r="AL124" s="21">
        <f t="shared" si="112"/>
        <v>-0.013984650432019328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5">
        <v>0</v>
      </c>
      <c r="S125" s="35">
        <v>0.089</v>
      </c>
      <c r="T125" s="35">
        <v>0.619</v>
      </c>
      <c r="U125" s="35">
        <v>0.292</v>
      </c>
      <c r="W125" s="18">
        <f aca="true" t="shared" si="115" ref="W125:Z126">+R124*G125</f>
        <v>0.021178903826266762</v>
      </c>
      <c r="X125" s="18">
        <f t="shared" si="115"/>
        <v>7.091055600322305E-05</v>
      </c>
      <c r="Y125" s="18">
        <f t="shared" si="115"/>
        <v>0.0017525856824173452</v>
      </c>
      <c r="Z125" s="18">
        <f t="shared" si="115"/>
        <v>0.00697667832750292</v>
      </c>
      <c r="AA125" s="19">
        <f t="shared" si="110"/>
        <v>0.029979078392190252</v>
      </c>
      <c r="AC125" s="36">
        <v>0</v>
      </c>
      <c r="AD125" s="36">
        <v>0.191</v>
      </c>
      <c r="AE125" s="36">
        <v>0.544</v>
      </c>
      <c r="AF125" s="36">
        <v>0.265</v>
      </c>
      <c r="AH125" s="20">
        <f aca="true" t="shared" si="116" ref="AH125:AK126">+AC124*G125</f>
        <v>0.01963460875560148</v>
      </c>
      <c r="AI125" s="20">
        <f t="shared" si="116"/>
        <v>0.0008651087832393211</v>
      </c>
      <c r="AJ125" s="20">
        <f t="shared" si="116"/>
        <v>0.0016467248022713312</v>
      </c>
      <c r="AK125" s="20">
        <f t="shared" si="116"/>
        <v>0.006880226553389976</v>
      </c>
      <c r="AL125" s="21">
        <f t="shared" si="112"/>
        <v>0.029026668894502106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5">
        <v>0</v>
      </c>
      <c r="S126" s="35">
        <v>0.141</v>
      </c>
      <c r="T126" s="35">
        <v>0.467</v>
      </c>
      <c r="U126" s="35">
        <v>0.392</v>
      </c>
      <c r="W126" s="18">
        <f t="shared" si="115"/>
        <v>0</v>
      </c>
      <c r="X126" s="18">
        <f t="shared" si="115"/>
        <v>0.0021496901318925742</v>
      </c>
      <c r="Y126" s="18">
        <f t="shared" si="115"/>
        <v>0.0004575940860215015</v>
      </c>
      <c r="Z126" s="18">
        <f t="shared" si="115"/>
        <v>0.00031418119216700103</v>
      </c>
      <c r="AA126" s="19">
        <f t="shared" si="110"/>
        <v>0.0029214654100810766</v>
      </c>
      <c r="AC126" s="36">
        <v>0</v>
      </c>
      <c r="AD126" s="36">
        <v>0.216</v>
      </c>
      <c r="AE126" s="36">
        <v>0.424</v>
      </c>
      <c r="AF126" s="36">
        <v>0.36</v>
      </c>
      <c r="AH126" s="20">
        <f t="shared" si="116"/>
        <v>0</v>
      </c>
      <c r="AI126" s="20">
        <f t="shared" si="116"/>
        <v>0.0046133799459717045</v>
      </c>
      <c r="AJ126" s="20">
        <f t="shared" si="116"/>
        <v>0.00040215053763440525</v>
      </c>
      <c r="AK126" s="20">
        <f t="shared" si="116"/>
        <v>0.0002851301915214222</v>
      </c>
      <c r="AL126" s="21">
        <f t="shared" si="112"/>
        <v>0.0053006606751275324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5">
        <v>0.169</v>
      </c>
      <c r="S127" s="35">
        <v>0.033</v>
      </c>
      <c r="T127" s="35">
        <v>0.43</v>
      </c>
      <c r="U127" s="35">
        <v>0.368</v>
      </c>
      <c r="W127" s="18">
        <f aca="true" t="shared" si="119" ref="W127:Z128">+R126*G127</f>
        <v>0</v>
      </c>
      <c r="X127" s="18">
        <f t="shared" si="119"/>
        <v>-0.005316214119472456</v>
      </c>
      <c r="Y127" s="18">
        <f t="shared" si="119"/>
        <v>9.408367470284175E-05</v>
      </c>
      <c r="Z127" s="18">
        <f t="shared" si="119"/>
        <v>0.0026122098022355366</v>
      </c>
      <c r="AA127" s="19">
        <f t="shared" si="110"/>
        <v>-0.002609920642534078</v>
      </c>
      <c r="AC127" s="36">
        <v>0.185</v>
      </c>
      <c r="AD127" s="36">
        <v>0.067</v>
      </c>
      <c r="AE127" s="36">
        <v>0.402</v>
      </c>
      <c r="AF127" s="36">
        <v>0.346</v>
      </c>
      <c r="AH127" s="20">
        <f aca="true" t="shared" si="120" ref="AH127:AK128">+AC126*G127</f>
        <v>0</v>
      </c>
      <c r="AI127" s="20">
        <f t="shared" si="120"/>
        <v>-0.008143987587276955</v>
      </c>
      <c r="AJ127" s="20">
        <f t="shared" si="120"/>
        <v>8.542072392720534E-05</v>
      </c>
      <c r="AK127" s="20">
        <f t="shared" si="120"/>
        <v>0.002398968185726513</v>
      </c>
      <c r="AL127" s="21">
        <f t="shared" si="112"/>
        <v>-0.005659598677623235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5">
        <v>0</v>
      </c>
      <c r="S128" s="35">
        <v>0.119</v>
      </c>
      <c r="T128" s="35">
        <v>0.468</v>
      </c>
      <c r="U128" s="35">
        <v>0.413</v>
      </c>
      <c r="W128" s="18">
        <f t="shared" si="119"/>
        <v>0.006118601747815246</v>
      </c>
      <c r="X128" s="18">
        <f t="shared" si="119"/>
        <v>0.0015324089003547277</v>
      </c>
      <c r="Y128" s="18">
        <f t="shared" si="119"/>
        <v>0.0012414395058413174</v>
      </c>
      <c r="Z128" s="18">
        <f t="shared" si="119"/>
        <v>0.009567371343156108</v>
      </c>
      <c r="AA128" s="19">
        <f t="shared" si="110"/>
        <v>0.0184598214971674</v>
      </c>
      <c r="AC128" s="36">
        <v>0</v>
      </c>
      <c r="AD128" s="36">
        <v>0.18</v>
      </c>
      <c r="AE128" s="36">
        <v>0.433</v>
      </c>
      <c r="AF128" s="36">
        <v>0.387</v>
      </c>
      <c r="AH128" s="20">
        <f t="shared" si="120"/>
        <v>0.006697877652933849</v>
      </c>
      <c r="AI128" s="20">
        <f t="shared" si="120"/>
        <v>0.0031112544340535383</v>
      </c>
      <c r="AJ128" s="20">
        <f t="shared" si="120"/>
        <v>0.00116060158453072</v>
      </c>
      <c r="AK128" s="20">
        <f t="shared" si="120"/>
        <v>0.008995408925902209</v>
      </c>
      <c r="AL128" s="21">
        <f t="shared" si="112"/>
        <v>0.019965142597420316</v>
      </c>
    </row>
    <row r="129" spans="1:38" ht="12.75">
      <c r="A129" s="2">
        <v>42003</v>
      </c>
      <c r="B129" s="4">
        <v>17.075</v>
      </c>
      <c r="C129" s="4">
        <v>31.185</v>
      </c>
      <c r="D129" s="4">
        <v>149.7</v>
      </c>
      <c r="E129" s="4">
        <v>195.68</v>
      </c>
      <c r="G129" s="5">
        <f aca="true" t="shared" si="123" ref="G129:J130">+B129/B128-1</f>
        <v>0.028614457831325213</v>
      </c>
      <c r="H129" s="5">
        <f t="shared" si="123"/>
        <v>-0.03898305084745779</v>
      </c>
      <c r="I129" s="5">
        <f t="shared" si="123"/>
        <v>0.0022092789716809946</v>
      </c>
      <c r="J129" s="5">
        <f t="shared" si="123"/>
        <v>0.01815911337738707</v>
      </c>
      <c r="L129" s="16">
        <f t="shared" si="121"/>
        <v>0.008584337349397564</v>
      </c>
      <c r="M129" s="16">
        <f t="shared" si="121"/>
        <v>-0.011694915254237336</v>
      </c>
      <c r="N129" s="16">
        <f t="shared" si="121"/>
        <v>0.0006627836915042984</v>
      </c>
      <c r="O129" s="16">
        <f t="shared" si="121"/>
        <v>0.0018159113377387071</v>
      </c>
      <c r="P129" s="17">
        <f t="shared" si="122"/>
        <v>-0.0006318828755967668</v>
      </c>
      <c r="R129" s="35">
        <v>0.015</v>
      </c>
      <c r="S129" s="35">
        <v>0.097</v>
      </c>
      <c r="T129" s="35">
        <v>0.605</v>
      </c>
      <c r="U129" s="35">
        <v>0.283</v>
      </c>
      <c r="W129" s="18">
        <f aca="true" t="shared" si="124" ref="W129:Z130">+R128*G129</f>
        <v>0</v>
      </c>
      <c r="X129" s="18">
        <f t="shared" si="124"/>
        <v>-0.004638983050847477</v>
      </c>
      <c r="Y129" s="18">
        <f t="shared" si="124"/>
        <v>0.0010339425587467055</v>
      </c>
      <c r="Z129" s="18">
        <f t="shared" si="124"/>
        <v>0.00749971382486086</v>
      </c>
      <c r="AA129" s="19">
        <f aca="true" t="shared" si="125" ref="AA129:AA134">SUM(W129:Z129)</f>
        <v>0.003894673332760089</v>
      </c>
      <c r="AC129" s="36">
        <v>0.066</v>
      </c>
      <c r="AD129" s="36">
        <v>0.134</v>
      </c>
      <c r="AE129" s="36">
        <v>0.532</v>
      </c>
      <c r="AF129" s="36">
        <v>0.268</v>
      </c>
      <c r="AH129" s="20">
        <f aca="true" t="shared" si="126" ref="AH129:AK130">+AC128*G129</f>
        <v>0</v>
      </c>
      <c r="AI129" s="20">
        <f t="shared" si="126"/>
        <v>-0.007016949152542402</v>
      </c>
      <c r="AJ129" s="20">
        <f t="shared" si="126"/>
        <v>0.0009566177947378707</v>
      </c>
      <c r="AK129" s="20">
        <f t="shared" si="126"/>
        <v>0.007027576877048796</v>
      </c>
      <c r="AL129" s="21">
        <f aca="true" t="shared" si="127" ref="AL129:AL134">SUM(AH129:AK129)</f>
        <v>0.000967245519244265</v>
      </c>
    </row>
    <row r="130" spans="1:38" ht="12.75">
      <c r="A130" s="2">
        <v>42034</v>
      </c>
      <c r="B130" s="4">
        <v>17.7125</v>
      </c>
      <c r="C130" s="4">
        <v>33.675</v>
      </c>
      <c r="D130" s="4">
        <v>150.19</v>
      </c>
      <c r="E130" s="4">
        <v>202.21</v>
      </c>
      <c r="G130" s="5">
        <f t="shared" si="123"/>
        <v>0.03733528550512433</v>
      </c>
      <c r="H130" s="5">
        <f t="shared" si="123"/>
        <v>0.07984607984607983</v>
      </c>
      <c r="I130" s="5">
        <f t="shared" si="123"/>
        <v>0.003273213092852334</v>
      </c>
      <c r="J130" s="5">
        <f t="shared" si="123"/>
        <v>0.033370809484873254</v>
      </c>
      <c r="L130" s="16">
        <f aca="true" t="shared" si="128" ref="L130:O131">L$2*G130</f>
        <v>0.011200585651537297</v>
      </c>
      <c r="M130" s="16">
        <f t="shared" si="128"/>
        <v>0.02395382395382395</v>
      </c>
      <c r="N130" s="16">
        <f t="shared" si="128"/>
        <v>0.0009819639278557002</v>
      </c>
      <c r="O130" s="16">
        <f t="shared" si="128"/>
        <v>0.0033370809484873257</v>
      </c>
      <c r="P130" s="17">
        <f t="shared" si="122"/>
        <v>0.039473454481704265</v>
      </c>
      <c r="R130" s="35">
        <v>0</v>
      </c>
      <c r="S130" s="35">
        <v>0</v>
      </c>
      <c r="T130" s="35">
        <v>0.644</v>
      </c>
      <c r="U130" s="35">
        <v>0.356</v>
      </c>
      <c r="W130" s="18">
        <f t="shared" si="124"/>
        <v>0.0005600292825768649</v>
      </c>
      <c r="X130" s="18">
        <f t="shared" si="124"/>
        <v>0.007745069745069744</v>
      </c>
      <c r="Y130" s="18">
        <f t="shared" si="124"/>
        <v>0.001980293921175662</v>
      </c>
      <c r="Z130" s="18">
        <f t="shared" si="124"/>
        <v>0.00944393908421913</v>
      </c>
      <c r="AA130" s="19">
        <f t="shared" si="125"/>
        <v>0.0197293320330414</v>
      </c>
      <c r="AC130" s="36">
        <v>0</v>
      </c>
      <c r="AD130" s="36">
        <v>0.02</v>
      </c>
      <c r="AE130" s="36">
        <v>0.57</v>
      </c>
      <c r="AF130" s="36">
        <v>0.41</v>
      </c>
      <c r="AH130" s="20">
        <f t="shared" si="126"/>
        <v>0.0024641288433382056</v>
      </c>
      <c r="AI130" s="20">
        <f t="shared" si="126"/>
        <v>0.010699374699374698</v>
      </c>
      <c r="AJ130" s="20">
        <f t="shared" si="126"/>
        <v>0.0017413493653974418</v>
      </c>
      <c r="AK130" s="20">
        <f t="shared" si="126"/>
        <v>0.008943376941946033</v>
      </c>
      <c r="AL130" s="21">
        <f t="shared" si="127"/>
        <v>0.023848229850056378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0.05758645024700093</v>
      </c>
      <c r="H131" s="5">
        <f t="shared" si="129"/>
        <v>0.06325167037861923</v>
      </c>
      <c r="I131" s="5">
        <f t="shared" si="129"/>
        <v>0.004993674678740234</v>
      </c>
      <c r="J131" s="5">
        <f t="shared" si="129"/>
        <v>0.015429503981009951</v>
      </c>
      <c r="L131" s="16">
        <f t="shared" si="128"/>
        <v>0.017275935074100277</v>
      </c>
      <c r="M131" s="16">
        <f t="shared" si="128"/>
        <v>0.018975501113585768</v>
      </c>
      <c r="N131" s="16">
        <f t="shared" si="128"/>
        <v>0.0014981024036220703</v>
      </c>
      <c r="O131" s="16">
        <f t="shared" si="128"/>
        <v>0.0015429503981009953</v>
      </c>
      <c r="P131" s="17">
        <f t="shared" si="122"/>
        <v>0.03929248898940911</v>
      </c>
      <c r="R131" s="35">
        <v>0</v>
      </c>
      <c r="S131" s="35">
        <v>0.042</v>
      </c>
      <c r="T131" s="35">
        <v>0.53</v>
      </c>
      <c r="U131" s="35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0.003215926493108711</v>
      </c>
      <c r="Z131" s="18">
        <f t="shared" si="130"/>
        <v>0.005492903417239542</v>
      </c>
      <c r="AA131" s="19">
        <f t="shared" si="125"/>
        <v>0.008708829910348253</v>
      </c>
      <c r="AC131" s="36">
        <v>0</v>
      </c>
      <c r="AD131" s="36">
        <v>0.077</v>
      </c>
      <c r="AE131" s="36">
        <v>0.51</v>
      </c>
      <c r="AF131" s="36">
        <v>0.413</v>
      </c>
      <c r="AH131" s="20">
        <f aca="true" t="shared" si="131" ref="AH131:AK132">+AC130*G131</f>
        <v>0</v>
      </c>
      <c r="AI131" s="20">
        <f t="shared" si="131"/>
        <v>0.0012650334075723845</v>
      </c>
      <c r="AJ131" s="20">
        <f t="shared" si="131"/>
        <v>0.0028463945668819332</v>
      </c>
      <c r="AK131" s="20">
        <f t="shared" si="131"/>
        <v>0.0063260966322140795</v>
      </c>
      <c r="AL131" s="21">
        <f t="shared" si="127"/>
        <v>0.010437524606668396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5">
        <v>0</v>
      </c>
      <c r="S132" s="35">
        <v>0.044</v>
      </c>
      <c r="T132" s="35">
        <v>0.571</v>
      </c>
      <c r="U132" s="35">
        <v>0.385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6">
        <v>0</v>
      </c>
      <c r="AD132" s="36">
        <v>0.101</v>
      </c>
      <c r="AE132" s="36">
        <v>0.536</v>
      </c>
      <c r="AF132" s="36">
        <v>0.363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0.0002365178216510122</v>
      </c>
      <c r="AK132" s="20">
        <f t="shared" si="131"/>
        <v>0.006697949642039601</v>
      </c>
      <c r="AL132" s="21">
        <f t="shared" si="127"/>
        <v>0.009429091119604594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5">
        <v>0.069</v>
      </c>
      <c r="S133" s="35">
        <v>0.277</v>
      </c>
      <c r="T133" s="35">
        <v>0.353</v>
      </c>
      <c r="U133" s="35">
        <v>0.301</v>
      </c>
      <c r="W133" s="18">
        <f aca="true" t="shared" si="134" ref="W133:Z134">+R132*G133</f>
        <v>0</v>
      </c>
      <c r="X133" s="18">
        <f t="shared" si="134"/>
        <v>-0.0007975111592046566</v>
      </c>
      <c r="Y133" s="18">
        <f t="shared" si="134"/>
        <v>-0.0015124826170451577</v>
      </c>
      <c r="Z133" s="18">
        <f t="shared" si="134"/>
        <v>-0.008487491613150553</v>
      </c>
      <c r="AA133" s="19">
        <f t="shared" si="125"/>
        <v>-0.010797485389400367</v>
      </c>
      <c r="AC133" s="36">
        <v>0.185</v>
      </c>
      <c r="AD133" s="36">
        <v>0.288</v>
      </c>
      <c r="AE133" s="36">
        <v>0.277</v>
      </c>
      <c r="AF133" s="36">
        <v>0.25</v>
      </c>
      <c r="AH133" s="20">
        <f aca="true" t="shared" si="135" ref="AH133:AK134">+AC132*G133</f>
        <v>0</v>
      </c>
      <c r="AI133" s="20">
        <f t="shared" si="135"/>
        <v>-0.001830650615447053</v>
      </c>
      <c r="AJ133" s="20">
        <f t="shared" si="135"/>
        <v>-0.0014197735249320573</v>
      </c>
      <c r="AK133" s="20">
        <f t="shared" si="135"/>
        <v>-0.008002492092399092</v>
      </c>
      <c r="AL133" s="21">
        <f t="shared" si="127"/>
        <v>-0.011252916232778201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5">
        <v>0</v>
      </c>
      <c r="S134" s="35">
        <v>0.303</v>
      </c>
      <c r="T134" s="35">
        <v>0.688</v>
      </c>
      <c r="U134" s="35">
        <v>0.009</v>
      </c>
      <c r="W134" s="18">
        <f t="shared" si="134"/>
        <v>0.0018603844100373722</v>
      </c>
      <c r="X134" s="18">
        <f t="shared" si="134"/>
        <v>0.003968590714974505</v>
      </c>
      <c r="Y134" s="18">
        <f t="shared" si="134"/>
        <v>-0.0005859504680964067</v>
      </c>
      <c r="Z134" s="18">
        <f t="shared" si="134"/>
        <v>-0.008216063902773683</v>
      </c>
      <c r="AA134" s="19">
        <f t="shared" si="125"/>
        <v>-0.0029730392458582125</v>
      </c>
      <c r="AC134" s="36">
        <v>0</v>
      </c>
      <c r="AD134" s="36">
        <v>0.335</v>
      </c>
      <c r="AE134" s="36">
        <v>0.615</v>
      </c>
      <c r="AF134" s="36">
        <v>0.05</v>
      </c>
      <c r="AH134" s="20">
        <f t="shared" si="135"/>
        <v>0.0049879871863320845</v>
      </c>
      <c r="AI134" s="20">
        <f t="shared" si="135"/>
        <v>0.004126188180190098</v>
      </c>
      <c r="AJ134" s="20">
        <f t="shared" si="135"/>
        <v>-0.0004597968262399566</v>
      </c>
      <c r="AK134" s="20">
        <f t="shared" si="135"/>
        <v>-0.0068239733411741554</v>
      </c>
      <c r="AL134" s="21">
        <f t="shared" si="127"/>
        <v>0.0018304051991080705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5">
        <v>0.062</v>
      </c>
      <c r="S135" s="35">
        <v>0.109</v>
      </c>
      <c r="T135" s="35">
        <v>0.71</v>
      </c>
      <c r="U135" s="35">
        <v>0.119</v>
      </c>
      <c r="W135" s="18">
        <f aca="true" t="shared" si="139" ref="W135:Z136">+R134*G135</f>
        <v>0</v>
      </c>
      <c r="X135" s="18">
        <f t="shared" si="139"/>
        <v>-0.013168545429851925</v>
      </c>
      <c r="Y135" s="18">
        <f t="shared" si="139"/>
        <v>-0.00416387337057742</v>
      </c>
      <c r="Z135" s="18">
        <f t="shared" si="139"/>
        <v>-0.00035367021008615127</v>
      </c>
      <c r="AA135" s="19">
        <f aca="true" t="shared" si="140" ref="AA135:AA140">SUM(W135:Z135)</f>
        <v>-0.017686089010515493</v>
      </c>
      <c r="AC135" s="36">
        <v>0.108</v>
      </c>
      <c r="AD135" s="36">
        <v>0.146</v>
      </c>
      <c r="AE135" s="36">
        <v>0.612</v>
      </c>
      <c r="AF135" s="36">
        <v>0.134</v>
      </c>
      <c r="AH135" s="20">
        <f aca="true" t="shared" si="141" ref="AH135:AK136">+AC134*G135</f>
        <v>0</v>
      </c>
      <c r="AI135" s="20">
        <f t="shared" si="141"/>
        <v>-0.014559282900991405</v>
      </c>
      <c r="AJ135" s="20">
        <f t="shared" si="141"/>
        <v>-0.0037220670391062693</v>
      </c>
      <c r="AK135" s="20">
        <f t="shared" si="141"/>
        <v>-0.0019648345004786186</v>
      </c>
      <c r="AL135" s="21">
        <f aca="true" t="shared" si="142" ref="AL135:AL140">SUM(AH135:AK135)</f>
        <v>-0.020246184440576295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5">
        <v>0.062</v>
      </c>
      <c r="S136" s="35">
        <v>0.035</v>
      </c>
      <c r="T136" s="35">
        <v>0.58</v>
      </c>
      <c r="U136" s="35">
        <v>0.323</v>
      </c>
      <c r="W136" s="18">
        <f t="shared" si="139"/>
        <v>0.0017350277139380902</v>
      </c>
      <c r="X136" s="18">
        <f t="shared" si="139"/>
        <v>0.0006964361777651273</v>
      </c>
      <c r="Y136" s="18">
        <f t="shared" si="139"/>
        <v>0.005558380729340986</v>
      </c>
      <c r="Z136" s="18">
        <f t="shared" si="139"/>
        <v>0.003937752372961357</v>
      </c>
      <c r="AA136" s="19">
        <f t="shared" si="140"/>
        <v>0.01192759699400556</v>
      </c>
      <c r="AC136" s="36">
        <v>0.107</v>
      </c>
      <c r="AD136" s="36">
        <v>0.085</v>
      </c>
      <c r="AE136" s="36">
        <v>0.58</v>
      </c>
      <c r="AF136" s="36">
        <v>0.3</v>
      </c>
      <c r="AH136" s="20">
        <f t="shared" si="141"/>
        <v>0.003022306340408286</v>
      </c>
      <c r="AI136" s="20">
        <f t="shared" si="141"/>
        <v>0.0009328411188413632</v>
      </c>
      <c r="AJ136" s="20">
        <f t="shared" si="141"/>
        <v>0.004791167614586878</v>
      </c>
      <c r="AK136" s="20">
        <f t="shared" si="141"/>
        <v>0.0044341077140909405</v>
      </c>
      <c r="AL136" s="21">
        <f t="shared" si="142"/>
        <v>0.013180422787927469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5">
        <v>0</v>
      </c>
      <c r="S137" s="35">
        <v>0.035</v>
      </c>
      <c r="T137" s="35">
        <v>0.505</v>
      </c>
      <c r="U137" s="35">
        <v>0.46</v>
      </c>
      <c r="W137" s="18">
        <f aca="true" t="shared" si="145" ref="W137:Z138">+R136*G137</f>
        <v>-0.004688321935823254</v>
      </c>
      <c r="X137" s="18">
        <f t="shared" si="145"/>
        <v>-0.0032738431151241513</v>
      </c>
      <c r="Y137" s="18">
        <f t="shared" si="145"/>
        <v>-0.002040897623157649</v>
      </c>
      <c r="Z137" s="18">
        <f t="shared" si="145"/>
        <v>-0.0043285279187816935</v>
      </c>
      <c r="AA137" s="19">
        <f t="shared" si="140"/>
        <v>-0.014331590592886747</v>
      </c>
      <c r="AC137" s="36">
        <v>0</v>
      </c>
      <c r="AD137" s="36">
        <v>0.064</v>
      </c>
      <c r="AE137" s="36">
        <v>0.49</v>
      </c>
      <c r="AF137" s="36">
        <v>0.446</v>
      </c>
      <c r="AH137" s="20">
        <f aca="true" t="shared" si="146" ref="AH137:AK138">+AC136*G137</f>
        <v>-0.008091136244082066</v>
      </c>
      <c r="AI137" s="20">
        <f t="shared" si="146"/>
        <v>-0.007950761851015795</v>
      </c>
      <c r="AJ137" s="20">
        <f t="shared" si="146"/>
        <v>-0.002040897623157649</v>
      </c>
      <c r="AK137" s="20">
        <f t="shared" si="146"/>
        <v>-0.004020304568527888</v>
      </c>
      <c r="AL137" s="21">
        <f t="shared" si="142"/>
        <v>-0.022103100286783396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5">
        <v>0</v>
      </c>
      <c r="S138" s="35">
        <v>0.063</v>
      </c>
      <c r="T138" s="35">
        <v>0.484</v>
      </c>
      <c r="U138" s="35">
        <v>0.453</v>
      </c>
      <c r="W138" s="18">
        <f t="shared" si="145"/>
        <v>0</v>
      </c>
      <c r="X138" s="18">
        <f t="shared" si="145"/>
        <v>-0.0016560311284046683</v>
      </c>
      <c r="Y138" s="18">
        <f t="shared" si="145"/>
        <v>0.0020860816843227383</v>
      </c>
      <c r="Z138" s="18">
        <f t="shared" si="145"/>
        <v>0.010508335048363841</v>
      </c>
      <c r="AA138" s="19">
        <f t="shared" si="140"/>
        <v>0.010938385604281911</v>
      </c>
      <c r="AC138" s="36">
        <v>0</v>
      </c>
      <c r="AD138" s="36">
        <v>0.089</v>
      </c>
      <c r="AE138" s="36">
        <v>0.47</v>
      </c>
      <c r="AF138" s="36">
        <v>0.441</v>
      </c>
      <c r="AH138" s="20">
        <f t="shared" si="146"/>
        <v>0</v>
      </c>
      <c r="AI138" s="20">
        <f t="shared" si="146"/>
        <v>-0.003028171206225679</v>
      </c>
      <c r="AJ138" s="20">
        <f t="shared" si="146"/>
        <v>0.002024118862016122</v>
      </c>
      <c r="AK138" s="20">
        <f t="shared" si="146"/>
        <v>0.010188516155587551</v>
      </c>
      <c r="AL138" s="21">
        <f t="shared" si="142"/>
        <v>0.009184463811377995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5">
        <v>0</v>
      </c>
      <c r="S139" s="35">
        <v>0.054</v>
      </c>
      <c r="T139" s="35">
        <v>0.513</v>
      </c>
      <c r="U139" s="35">
        <v>0.433</v>
      </c>
      <c r="W139" s="18">
        <f aca="true" t="shared" si="149" ref="W139:Z140">+R138*G139</f>
        <v>0</v>
      </c>
      <c r="X139" s="18">
        <f t="shared" si="149"/>
        <v>0.0064121875510537475</v>
      </c>
      <c r="Y139" s="18">
        <f t="shared" si="149"/>
        <v>0.0020232234091964586</v>
      </c>
      <c r="Z139" s="18">
        <f t="shared" si="149"/>
        <v>0.0068588028169013745</v>
      </c>
      <c r="AA139" s="19">
        <f t="shared" si="140"/>
        <v>0.01529421377715158</v>
      </c>
      <c r="AC139" s="36">
        <v>0</v>
      </c>
      <c r="AD139" s="36">
        <v>0.103</v>
      </c>
      <c r="AE139" s="36">
        <v>0.485</v>
      </c>
      <c r="AF139" s="36">
        <v>0.412</v>
      </c>
      <c r="AH139" s="20">
        <f aca="true" t="shared" si="150" ref="AH139:AK140">+AC138*G139</f>
        <v>0</v>
      </c>
      <c r="AI139" s="20">
        <f t="shared" si="150"/>
        <v>0.009058487175298151</v>
      </c>
      <c r="AJ139" s="20">
        <f t="shared" si="150"/>
        <v>0.0019647004180213543</v>
      </c>
      <c r="AK139" s="20">
        <f t="shared" si="150"/>
        <v>0.0066771126760563045</v>
      </c>
      <c r="AL139" s="21">
        <f t="shared" si="142"/>
        <v>0.01770030026937581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5">
        <v>0</v>
      </c>
      <c r="S140" s="35">
        <v>0.129</v>
      </c>
      <c r="T140" s="35">
        <v>0.458</v>
      </c>
      <c r="U140" s="35">
        <v>0.413</v>
      </c>
      <c r="W140" s="18">
        <f t="shared" si="149"/>
        <v>0</v>
      </c>
      <c r="X140" s="18">
        <f t="shared" si="149"/>
        <v>0.001593416370106769</v>
      </c>
      <c r="Y140" s="18">
        <f t="shared" si="149"/>
        <v>0.002033831108761725</v>
      </c>
      <c r="Z140" s="18">
        <f t="shared" si="149"/>
        <v>0.0040980625340667</v>
      </c>
      <c r="AA140" s="19">
        <f t="shared" si="140"/>
        <v>0.007725310012935195</v>
      </c>
      <c r="AC140" s="36">
        <v>0</v>
      </c>
      <c r="AD140" s="36">
        <v>0.196</v>
      </c>
      <c r="AE140" s="36">
        <v>0.42</v>
      </c>
      <c r="AF140" s="36">
        <v>0.384</v>
      </c>
      <c r="AH140" s="20">
        <f t="shared" si="150"/>
        <v>0</v>
      </c>
      <c r="AI140" s="20">
        <f t="shared" si="150"/>
        <v>0.0030392941874258744</v>
      </c>
      <c r="AJ140" s="20">
        <f t="shared" si="150"/>
        <v>0.0019228227831373035</v>
      </c>
      <c r="AK140" s="20">
        <f t="shared" si="150"/>
        <v>0.0038993112333382918</v>
      </c>
      <c r="AL140" s="21">
        <f t="shared" si="142"/>
        <v>0.00886142820390147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5">
        <v>0</v>
      </c>
      <c r="S141" s="35">
        <v>0.107</v>
      </c>
      <c r="T141" s="35">
        <v>0.476</v>
      </c>
      <c r="U141" s="35">
        <v>0.417</v>
      </c>
      <c r="W141" s="18">
        <f aca="true" t="shared" si="154" ref="W141:Z142">+R140*G141</f>
        <v>0</v>
      </c>
      <c r="X141" s="18">
        <f t="shared" si="154"/>
        <v>-0.008453838398386879</v>
      </c>
      <c r="Y141" s="18">
        <f t="shared" si="154"/>
        <v>-0.00135645649598522</v>
      </c>
      <c r="Z141" s="18">
        <f t="shared" si="154"/>
        <v>-0.0066900647948164305</v>
      </c>
      <c r="AA141" s="19">
        <f aca="true" t="shared" si="155" ref="AA141:AA146">SUM(W141:Z141)</f>
        <v>-0.016500359689188532</v>
      </c>
      <c r="AC141" s="36">
        <v>0</v>
      </c>
      <c r="AD141" s="36">
        <v>0.155</v>
      </c>
      <c r="AE141" s="36">
        <v>0.45</v>
      </c>
      <c r="AF141" s="36">
        <v>0.395</v>
      </c>
      <c r="AH141" s="20">
        <f aca="true" t="shared" si="156" ref="AH141:AK142">+AC140*G141</f>
        <v>0</v>
      </c>
      <c r="AI141" s="20">
        <f t="shared" si="156"/>
        <v>-0.012844591675068436</v>
      </c>
      <c r="AJ141" s="20">
        <f t="shared" si="156"/>
        <v>-0.0012439120705541318</v>
      </c>
      <c r="AK141" s="20">
        <f t="shared" si="156"/>
        <v>-0.0062203023758099505</v>
      </c>
      <c r="AL141" s="21">
        <f aca="true" t="shared" si="157" ref="AL141:AL146">SUM(AH141:AK141)</f>
        <v>-0.02030880612143252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5">
        <v>0</v>
      </c>
      <c r="S142" s="35">
        <v>0.073</v>
      </c>
      <c r="T142" s="35">
        <v>0.477</v>
      </c>
      <c r="U142" s="35">
        <v>0.45</v>
      </c>
      <c r="W142" s="18">
        <f t="shared" si="154"/>
        <v>0</v>
      </c>
      <c r="X142" s="18">
        <f t="shared" si="154"/>
        <v>-0.007949136868064113</v>
      </c>
      <c r="Y142" s="18">
        <f t="shared" si="154"/>
        <v>0.003016436728496842</v>
      </c>
      <c r="Z142" s="18">
        <f t="shared" si="154"/>
        <v>0.011838788544057526</v>
      </c>
      <c r="AA142" s="19">
        <f t="shared" si="155"/>
        <v>0.006906088404490255</v>
      </c>
      <c r="AC142" s="36">
        <v>0</v>
      </c>
      <c r="AD142" s="36">
        <v>0.104</v>
      </c>
      <c r="AE142" s="36">
        <v>0.461</v>
      </c>
      <c r="AF142" s="36">
        <v>0.435</v>
      </c>
      <c r="AH142" s="20">
        <f t="shared" si="156"/>
        <v>0</v>
      </c>
      <c r="AI142" s="20">
        <f t="shared" si="156"/>
        <v>-0.011515104808877921</v>
      </c>
      <c r="AJ142" s="20">
        <f t="shared" si="156"/>
        <v>0.0028516733777806283</v>
      </c>
      <c r="AK142" s="20">
        <f t="shared" si="156"/>
        <v>0.011214200179622838</v>
      </c>
      <c r="AL142" s="21">
        <f t="shared" si="157"/>
        <v>0.0025507687485255455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5">
        <v>0</v>
      </c>
      <c r="S143" s="35">
        <v>0.073</v>
      </c>
      <c r="T143" s="35">
        <v>0.506</v>
      </c>
      <c r="U143" s="35">
        <v>0.421</v>
      </c>
      <c r="W143" s="18">
        <f aca="true" t="shared" si="160" ref="W143:Z144">+R142*G143</f>
        <v>0</v>
      </c>
      <c r="X143" s="18">
        <f t="shared" si="160"/>
        <v>-0.0025767565767565786</v>
      </c>
      <c r="Y143" s="18">
        <f t="shared" si="160"/>
        <v>0.0009386684158741358</v>
      </c>
      <c r="Z143" s="18">
        <f t="shared" si="160"/>
        <v>0.005414584445199134</v>
      </c>
      <c r="AA143" s="19">
        <f t="shared" si="155"/>
        <v>0.0037764962843166907</v>
      </c>
      <c r="AC143" s="36">
        <v>0</v>
      </c>
      <c r="AD143" s="36">
        <v>0.124</v>
      </c>
      <c r="AE143" s="36">
        <v>0.476</v>
      </c>
      <c r="AF143" s="36">
        <v>0.4</v>
      </c>
      <c r="AH143" s="20">
        <f aca="true" t="shared" si="161" ref="AH143:AK144">+AC142*G143</f>
        <v>0</v>
      </c>
      <c r="AI143" s="20">
        <f t="shared" si="161"/>
        <v>-0.0036709956709956733</v>
      </c>
      <c r="AJ143" s="20">
        <f t="shared" si="161"/>
        <v>0.0009071826828469113</v>
      </c>
      <c r="AK143" s="20">
        <f t="shared" si="161"/>
        <v>0.005234098297025829</v>
      </c>
      <c r="AL143" s="21">
        <f t="shared" si="157"/>
        <v>0.0024702853088770667</v>
      </c>
    </row>
    <row r="144" spans="1:38" ht="12.75">
      <c r="A144" s="2">
        <v>42460</v>
      </c>
      <c r="B144" s="4">
        <v>18.05</v>
      </c>
      <c r="C144" s="4">
        <v>29.72</v>
      </c>
      <c r="D144" s="4">
        <v>152.8</v>
      </c>
      <c r="E144" s="4">
        <v>210.68</v>
      </c>
      <c r="G144" s="5">
        <f t="shared" si="159"/>
        <v>0.006692693809258188</v>
      </c>
      <c r="H144" s="5">
        <f t="shared" si="159"/>
        <v>0.025888850535036312</v>
      </c>
      <c r="I144" s="5">
        <f t="shared" si="159"/>
        <v>0.0003273322422259195</v>
      </c>
      <c r="J144" s="5">
        <f t="shared" si="159"/>
        <v>0.010019655784073933</v>
      </c>
      <c r="L144" s="16">
        <f aca="true" t="shared" si="162" ref="L144:O145">L$2*G144</f>
        <v>0.0020078081427774563</v>
      </c>
      <c r="M144" s="16">
        <f t="shared" si="162"/>
        <v>0.0077666551605108936</v>
      </c>
      <c r="N144" s="16">
        <f t="shared" si="162"/>
        <v>9.819967266777585E-05</v>
      </c>
      <c r="O144" s="16">
        <f t="shared" si="162"/>
        <v>0.0010019655784073934</v>
      </c>
      <c r="P144" s="17">
        <f t="shared" si="152"/>
        <v>0.01087462855436352</v>
      </c>
      <c r="R144" s="35">
        <v>0</v>
      </c>
      <c r="S144" s="35">
        <v>0.09</v>
      </c>
      <c r="T144" s="35">
        <v>0.478</v>
      </c>
      <c r="U144" s="35">
        <v>0.432</v>
      </c>
      <c r="W144" s="18">
        <f t="shared" si="160"/>
        <v>0</v>
      </c>
      <c r="X144" s="18">
        <f t="shared" si="160"/>
        <v>0.0018898860890576507</v>
      </c>
      <c r="Y144" s="18">
        <f t="shared" si="160"/>
        <v>0.00016563011456631528</v>
      </c>
      <c r="Z144" s="18">
        <f t="shared" si="160"/>
        <v>0.004218275085095126</v>
      </c>
      <c r="AA144" s="19">
        <f t="shared" si="155"/>
        <v>0.006273791288719092</v>
      </c>
      <c r="AC144" s="36">
        <v>0</v>
      </c>
      <c r="AD144" s="36">
        <v>0.133</v>
      </c>
      <c r="AE144" s="36">
        <v>0.455</v>
      </c>
      <c r="AF144" s="36">
        <v>0.412</v>
      </c>
      <c r="AH144" s="20">
        <f t="shared" si="161"/>
        <v>0</v>
      </c>
      <c r="AI144" s="20">
        <f t="shared" si="161"/>
        <v>0.0032102174663445025</v>
      </c>
      <c r="AJ144" s="20">
        <f t="shared" si="161"/>
        <v>0.00015581014729953768</v>
      </c>
      <c r="AK144" s="20">
        <f t="shared" si="161"/>
        <v>0.004007862313629574</v>
      </c>
      <c r="AL144" s="21">
        <f t="shared" si="157"/>
        <v>0.007373889927273614</v>
      </c>
    </row>
    <row r="145" spans="1:38" ht="12.75">
      <c r="A145" s="2">
        <v>42489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-0.010110803324099749</v>
      </c>
      <c r="H145" s="5">
        <f t="shared" si="163"/>
        <v>0.01211305518169592</v>
      </c>
      <c r="I145" s="5">
        <f t="shared" si="163"/>
        <v>-0.002356020942408499</v>
      </c>
      <c r="J145" s="5">
        <f t="shared" si="163"/>
        <v>-0.01832162521359415</v>
      </c>
      <c r="L145" s="16">
        <f t="shared" si="162"/>
        <v>-0.0030332409972299245</v>
      </c>
      <c r="M145" s="16">
        <f t="shared" si="162"/>
        <v>0.0036339165545087758</v>
      </c>
      <c r="N145" s="16">
        <f t="shared" si="162"/>
        <v>-0.0007068062827225496</v>
      </c>
      <c r="O145" s="16">
        <f t="shared" si="162"/>
        <v>-0.001832162521359415</v>
      </c>
      <c r="P145" s="17">
        <f t="shared" si="152"/>
        <v>-0.0019382932468031133</v>
      </c>
      <c r="R145" s="35">
        <v>0.28</v>
      </c>
      <c r="S145" s="35">
        <v>0.082</v>
      </c>
      <c r="T145" s="35">
        <v>0.366</v>
      </c>
      <c r="U145" s="35">
        <v>0.272</v>
      </c>
      <c r="W145" s="18">
        <f aca="true" t="shared" si="164" ref="W145:Z146">+R144*G145</f>
        <v>0</v>
      </c>
      <c r="X145" s="18">
        <f t="shared" si="164"/>
        <v>0.0010901749663526326</v>
      </c>
      <c r="Y145" s="18">
        <f t="shared" si="164"/>
        <v>-0.0011261780104712623</v>
      </c>
      <c r="Z145" s="18">
        <f t="shared" si="164"/>
        <v>-0.007914942092272673</v>
      </c>
      <c r="AA145" s="19">
        <f t="shared" si="155"/>
        <v>-0.007950945136391304</v>
      </c>
      <c r="AC145" s="36">
        <v>0.286</v>
      </c>
      <c r="AD145" s="36">
        <v>0.145</v>
      </c>
      <c r="AE145" s="36">
        <v>0.318</v>
      </c>
      <c r="AF145" s="36">
        <v>0.251</v>
      </c>
      <c r="AH145" s="20">
        <f aca="true" t="shared" si="165" ref="AH145:AK146">+AC144*G145</f>
        <v>0</v>
      </c>
      <c r="AI145" s="20">
        <f t="shared" si="165"/>
        <v>0.0016110363391655573</v>
      </c>
      <c r="AJ145" s="20">
        <f t="shared" si="165"/>
        <v>-0.001071989528795867</v>
      </c>
      <c r="AK145" s="20">
        <f t="shared" si="165"/>
        <v>-0.00754850958800079</v>
      </c>
      <c r="AL145" s="21">
        <f t="shared" si="157"/>
        <v>-0.007009462777631099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5">
        <v>0.075</v>
      </c>
      <c r="S146" s="35">
        <v>0.177</v>
      </c>
      <c r="T146" s="35">
        <v>0.402</v>
      </c>
      <c r="U146" s="35">
        <v>0.346</v>
      </c>
      <c r="W146" s="18">
        <f t="shared" si="164"/>
        <v>0.014534769833496608</v>
      </c>
      <c r="X146" s="18">
        <f t="shared" si="164"/>
        <v>0.0022353723404255365</v>
      </c>
      <c r="Y146" s="18">
        <f t="shared" si="164"/>
        <v>0.0011284439779585503</v>
      </c>
      <c r="Z146" s="18">
        <f t="shared" si="164"/>
        <v>0.0042873996712117024</v>
      </c>
      <c r="AA146" s="19">
        <f t="shared" si="155"/>
        <v>0.022185985823092398</v>
      </c>
      <c r="AC146" s="36">
        <v>0.136</v>
      </c>
      <c r="AD146" s="36">
        <v>0.21</v>
      </c>
      <c r="AE146" s="36">
        <v>0.347</v>
      </c>
      <c r="AF146" s="36">
        <v>0.307</v>
      </c>
      <c r="AH146" s="20">
        <f t="shared" si="165"/>
        <v>0.014846229187071533</v>
      </c>
      <c r="AI146" s="20">
        <f t="shared" si="165"/>
        <v>0.003952792553191497</v>
      </c>
      <c r="AJ146" s="20">
        <f t="shared" si="165"/>
        <v>0.0009804513251115273</v>
      </c>
      <c r="AK146" s="20">
        <f t="shared" si="165"/>
        <v>0.003956387196596092</v>
      </c>
      <c r="AL146" s="21">
        <f t="shared" si="157"/>
        <v>0.02373586026197065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5">
        <v>0.408</v>
      </c>
      <c r="S147" s="35">
        <v>0</v>
      </c>
      <c r="T147" s="35">
        <v>0.351</v>
      </c>
      <c r="U147" s="35">
        <v>0.24</v>
      </c>
      <c r="W147" s="18">
        <f aca="true" t="shared" si="169" ref="W147:Z148">+R146*G147</f>
        <v>-0.0005486831604150144</v>
      </c>
      <c r="X147" s="18">
        <f t="shared" si="169"/>
        <v>-0.010826213592232988</v>
      </c>
      <c r="Y147" s="18">
        <f t="shared" si="169"/>
        <v>0.002076907985089243</v>
      </c>
      <c r="Z147" s="18">
        <f t="shared" si="169"/>
        <v>0.01034310738766181</v>
      </c>
      <c r="AA147" s="19">
        <f aca="true" t="shared" si="170" ref="AA147:AA152">SUM(W147:Z147)</f>
        <v>0.00104511862010305</v>
      </c>
      <c r="AC147" s="36">
        <v>0.412</v>
      </c>
      <c r="AD147" s="36">
        <v>0.045</v>
      </c>
      <c r="AE147" s="36">
        <v>0.313</v>
      </c>
      <c r="AF147" s="36">
        <v>0.23</v>
      </c>
      <c r="AH147" s="20">
        <f aca="true" t="shared" si="171" ref="AH147:AK148">+AC146*G147</f>
        <v>-0.0009949454642192261</v>
      </c>
      <c r="AI147" s="20">
        <f t="shared" si="171"/>
        <v>-0.012844660194174733</v>
      </c>
      <c r="AJ147" s="20">
        <f t="shared" si="171"/>
        <v>0.0017927539075272816</v>
      </c>
      <c r="AK147" s="20">
        <f t="shared" si="171"/>
        <v>0.009177265803503398</v>
      </c>
      <c r="AL147" s="21">
        <f aca="true" t="shared" si="172" ref="AL147:AL152">SUM(AH147:AK147)</f>
        <v>-0.002869585947363279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5">
        <v>0</v>
      </c>
      <c r="S148" s="35">
        <v>0.037</v>
      </c>
      <c r="T148" s="35">
        <v>0.543</v>
      </c>
      <c r="U148" s="35">
        <v>0.42</v>
      </c>
      <c r="W148" s="18">
        <f t="shared" si="169"/>
        <v>0.015526195899772256</v>
      </c>
      <c r="X148" s="18">
        <f t="shared" si="169"/>
        <v>0</v>
      </c>
      <c r="Y148" s="18">
        <f t="shared" si="169"/>
        <v>0.0006165907612231551</v>
      </c>
      <c r="Z148" s="18">
        <f t="shared" si="169"/>
        <v>0.0035607321131447553</v>
      </c>
      <c r="AA148" s="19">
        <f t="shared" si="170"/>
        <v>0.019703518774140165</v>
      </c>
      <c r="AC148" s="36">
        <v>0</v>
      </c>
      <c r="AD148" s="36">
        <v>0.099</v>
      </c>
      <c r="AE148" s="36">
        <v>0.506</v>
      </c>
      <c r="AF148" s="36">
        <v>0.395</v>
      </c>
      <c r="AH148" s="20">
        <f t="shared" si="171"/>
        <v>0.01567841350663277</v>
      </c>
      <c r="AI148" s="20">
        <f t="shared" si="171"/>
        <v>0.00024043433298861827</v>
      </c>
      <c r="AJ148" s="20">
        <f t="shared" si="171"/>
        <v>0.0005498373454781982</v>
      </c>
      <c r="AK148" s="20">
        <f t="shared" si="171"/>
        <v>0.0034123682750970574</v>
      </c>
      <c r="AL148" s="21">
        <f t="shared" si="172"/>
        <v>0.019881053460196644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5">
        <v>0.295</v>
      </c>
      <c r="S149" s="35">
        <v>0.288</v>
      </c>
      <c r="T149" s="35">
        <v>0.212</v>
      </c>
      <c r="U149" s="35">
        <v>0.205</v>
      </c>
      <c r="W149" s="18">
        <f aca="true" t="shared" si="175" ref="W149:Z150">+R148*G149</f>
        <v>0</v>
      </c>
      <c r="X149" s="18">
        <f t="shared" si="175"/>
        <v>0.0005772329847419867</v>
      </c>
      <c r="Y149" s="18">
        <f t="shared" si="175"/>
        <v>-0.00010579983113596093</v>
      </c>
      <c r="Z149" s="18">
        <f t="shared" si="175"/>
        <v>-0.001759803251810319</v>
      </c>
      <c r="AA149" s="19">
        <f t="shared" si="170"/>
        <v>-0.0012883700982042933</v>
      </c>
      <c r="AC149" s="36">
        <v>0.342</v>
      </c>
      <c r="AD149" s="36">
        <v>0.388</v>
      </c>
      <c r="AE149" s="36">
        <v>0.11</v>
      </c>
      <c r="AF149" s="36">
        <v>0.16</v>
      </c>
      <c r="AH149" s="20">
        <f aca="true" t="shared" si="176" ref="AH149:AK150">+AC148*G149</f>
        <v>0</v>
      </c>
      <c r="AI149" s="20">
        <f t="shared" si="176"/>
        <v>0.0015444882564718027</v>
      </c>
      <c r="AJ149" s="20">
        <f t="shared" si="176"/>
        <v>-9.859063453921957E-05</v>
      </c>
      <c r="AK149" s="20">
        <f t="shared" si="176"/>
        <v>-0.001655053058250181</v>
      </c>
      <c r="AL149" s="21">
        <f t="shared" si="172"/>
        <v>-0.00020915543631759787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5">
        <v>0.286</v>
      </c>
      <c r="S150" s="35">
        <v>0.293</v>
      </c>
      <c r="T150" s="35">
        <v>0.215</v>
      </c>
      <c r="U150" s="35">
        <v>0.206</v>
      </c>
      <c r="W150" s="18">
        <f t="shared" si="175"/>
        <v>-0.0030708580262819173</v>
      </c>
      <c r="X150" s="18">
        <f t="shared" si="175"/>
        <v>-0.0020418636056718604</v>
      </c>
      <c r="Y150" s="18">
        <f t="shared" si="175"/>
        <v>0.00020657398986620646</v>
      </c>
      <c r="Z150" s="18">
        <f t="shared" si="175"/>
        <v>0.0006656757374800137</v>
      </c>
      <c r="AA150" s="19">
        <f t="shared" si="170"/>
        <v>-0.004240471904607558</v>
      </c>
      <c r="AC150" s="36">
        <v>0.42</v>
      </c>
      <c r="AD150" s="36">
        <v>0.357</v>
      </c>
      <c r="AE150" s="36">
        <v>0.073</v>
      </c>
      <c r="AF150" s="36">
        <v>0.15</v>
      </c>
      <c r="AH150" s="20">
        <f t="shared" si="176"/>
        <v>-0.0035601133728420877</v>
      </c>
      <c r="AI150" s="20">
        <f t="shared" si="176"/>
        <v>-0.002750844024307923</v>
      </c>
      <c r="AJ150" s="20">
        <f t="shared" si="176"/>
        <v>0.00010718461738340901</v>
      </c>
      <c r="AK150" s="20">
        <f t="shared" si="176"/>
        <v>0.0005195517951063522</v>
      </c>
      <c r="AL150" s="21">
        <f t="shared" si="172"/>
        <v>-0.005684220984660249</v>
      </c>
    </row>
    <row r="151" spans="1:38" ht="12.75">
      <c r="A151" s="2">
        <v>42673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5">
        <v>0.209</v>
      </c>
      <c r="S151" s="35">
        <v>0.224</v>
      </c>
      <c r="T151" s="35">
        <v>0.341</v>
      </c>
      <c r="U151" s="35">
        <v>0.226</v>
      </c>
      <c r="W151" s="18">
        <f aca="true" t="shared" si="179" ref="W151:Z152">+R150*G151</f>
        <v>0.002189345414778983</v>
      </c>
      <c r="X151" s="18">
        <f t="shared" si="179"/>
        <v>0.005977558653519196</v>
      </c>
      <c r="Y151" s="18">
        <f t="shared" si="179"/>
        <v>-0.0014511000064897106</v>
      </c>
      <c r="Z151" s="18">
        <f t="shared" si="179"/>
        <v>-0.00652671407731584</v>
      </c>
      <c r="AA151" s="19">
        <f t="shared" si="170"/>
        <v>0.00018908998449262884</v>
      </c>
      <c r="AC151" s="36">
        <v>0.3</v>
      </c>
      <c r="AD151" s="36">
        <v>0.3</v>
      </c>
      <c r="AE151" s="36">
        <v>0.2</v>
      </c>
      <c r="AF151" s="36">
        <v>0.2</v>
      </c>
      <c r="AH151" s="20">
        <f aca="true" t="shared" si="180" ref="AH151:AK152">+AC150*G151</f>
        <v>0.003215122637088017</v>
      </c>
      <c r="AI151" s="20">
        <f t="shared" si="180"/>
        <v>0.007283236994219635</v>
      </c>
      <c r="AJ151" s="20">
        <f t="shared" si="180"/>
        <v>-0.000492699071970925</v>
      </c>
      <c r="AK151" s="20">
        <f t="shared" si="180"/>
        <v>-0.004752461706783379</v>
      </c>
      <c r="AL151" s="21">
        <f t="shared" si="172"/>
        <v>0.005253198852553347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5">
        <v>0</v>
      </c>
      <c r="S152" s="35">
        <v>0.467</v>
      </c>
      <c r="T152" s="35">
        <v>0.474</v>
      </c>
      <c r="U152" s="35">
        <v>0.059</v>
      </c>
      <c r="W152" s="18">
        <f t="shared" si="179"/>
        <v>0.015931524547803614</v>
      </c>
      <c r="X152" s="18">
        <f t="shared" si="179"/>
        <v>-0.0003732089303565545</v>
      </c>
      <c r="Y152" s="18">
        <f t="shared" si="179"/>
        <v>-0.0011362953283241331</v>
      </c>
      <c r="Z152" s="18">
        <f t="shared" si="179"/>
        <v>-0.0061498046231345</v>
      </c>
      <c r="AA152" s="19">
        <f t="shared" si="170"/>
        <v>0.008272215665988427</v>
      </c>
      <c r="AC152" s="36">
        <v>0</v>
      </c>
      <c r="AD152" s="36">
        <v>0.434</v>
      </c>
      <c r="AE152" s="36">
        <v>0.401</v>
      </c>
      <c r="AF152" s="36">
        <v>0.165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5">
        <v>0</v>
      </c>
      <c r="S153" s="35">
        <v>0.093</v>
      </c>
      <c r="T153" s="35">
        <v>0.475</v>
      </c>
      <c r="U153" s="35">
        <v>0.432</v>
      </c>
      <c r="W153" s="18">
        <f aca="true" t="shared" si="184" ref="W153:Z154">+R152*G153</f>
        <v>0</v>
      </c>
      <c r="X153" s="18">
        <f t="shared" si="184"/>
        <v>0.032967456608811806</v>
      </c>
      <c r="Y153" s="18">
        <f t="shared" si="184"/>
        <v>0.0027966435033434473</v>
      </c>
      <c r="Z153" s="18">
        <f t="shared" si="184"/>
        <v>0.0006024778589749844</v>
      </c>
      <c r="AA153" s="19">
        <f aca="true" t="shared" si="185" ref="AA153:AA158">SUM(W153:Z153)</f>
        <v>0.036366577971130236</v>
      </c>
      <c r="AC153" s="36">
        <v>0</v>
      </c>
      <c r="AD153" s="36">
        <v>0.147</v>
      </c>
      <c r="AE153" s="36">
        <v>0.447</v>
      </c>
      <c r="AF153" s="36">
        <v>0.406</v>
      </c>
      <c r="AH153" s="20">
        <f aca="true" t="shared" si="186" ref="AH153:AK154">+AC152*G153</f>
        <v>0</v>
      </c>
      <c r="AI153" s="20">
        <f t="shared" si="186"/>
        <v>0.030637850467289774</v>
      </c>
      <c r="AJ153" s="20">
        <f t="shared" si="186"/>
        <v>0.0023659368034614396</v>
      </c>
      <c r="AK153" s="20">
        <f t="shared" si="186"/>
        <v>0.0016848957073029227</v>
      </c>
      <c r="AL153" s="21">
        <f aca="true" t="shared" si="187" ref="AL153:AL158">SUM(AH153:AK153)</f>
        <v>0.034688682978054136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5">
        <v>0.274</v>
      </c>
      <c r="S154" s="35">
        <v>0.295</v>
      </c>
      <c r="T154" s="35">
        <v>0.239</v>
      </c>
      <c r="U154" s="35">
        <v>0.192</v>
      </c>
      <c r="W154" s="18">
        <f t="shared" si="184"/>
        <v>0</v>
      </c>
      <c r="X154" s="18">
        <f t="shared" si="184"/>
        <v>5.798908807482217E-05</v>
      </c>
      <c r="Y154" s="18">
        <f t="shared" si="184"/>
        <v>-0.003962460896767461</v>
      </c>
      <c r="Z154" s="18">
        <f t="shared" si="184"/>
        <v>-0.0147766599597586</v>
      </c>
      <c r="AA154" s="19">
        <f t="shared" si="185"/>
        <v>-0.018681131768451237</v>
      </c>
      <c r="AC154" s="36">
        <v>0.421</v>
      </c>
      <c r="AD154" s="36">
        <v>0.324</v>
      </c>
      <c r="AE154" s="36">
        <v>0.016</v>
      </c>
      <c r="AF154" s="36">
        <v>0.239</v>
      </c>
      <c r="AH154" s="20">
        <f t="shared" si="186"/>
        <v>0</v>
      </c>
      <c r="AI154" s="20">
        <f t="shared" si="186"/>
        <v>9.1660171473106E-05</v>
      </c>
      <c r="AJ154" s="20">
        <f t="shared" si="186"/>
        <v>-0.0037288842544316953</v>
      </c>
      <c r="AK154" s="20">
        <f t="shared" si="186"/>
        <v>-0.013887323943662018</v>
      </c>
      <c r="AL154" s="21">
        <f t="shared" si="187"/>
        <v>-0.01752454802662061</v>
      </c>
    </row>
    <row r="155" spans="1:38" ht="12.75">
      <c r="A155" s="2">
        <v>42794</v>
      </c>
      <c r="B155" s="4">
        <v>22.2525</v>
      </c>
      <c r="C155" s="4">
        <v>32.61</v>
      </c>
      <c r="D155" s="4">
        <v>152.79</v>
      </c>
      <c r="E155" s="4">
        <v>203.3</v>
      </c>
      <c r="G155" s="5">
        <f aca="true" t="shared" si="189" ref="G155:J156">+B155/B154-1</f>
        <v>0.050389426481000754</v>
      </c>
      <c r="H155" s="5">
        <f t="shared" si="189"/>
        <v>0.01604611310172932</v>
      </c>
      <c r="I155" s="5">
        <f t="shared" si="189"/>
        <v>0.004140378548895818</v>
      </c>
      <c r="J155" s="5">
        <f t="shared" si="189"/>
        <v>0.008432539682539764</v>
      </c>
      <c r="L155" s="16">
        <f t="shared" si="188"/>
        <v>0.015116827944300226</v>
      </c>
      <c r="M155" s="16">
        <f t="shared" si="188"/>
        <v>0.004813833930518796</v>
      </c>
      <c r="N155" s="16">
        <f t="shared" si="188"/>
        <v>0.0012421135646687453</v>
      </c>
      <c r="O155" s="16">
        <f t="shared" si="188"/>
        <v>0.0008432539682539764</v>
      </c>
      <c r="P155" s="17">
        <f t="shared" si="182"/>
        <v>0.022016029407741743</v>
      </c>
      <c r="R155" s="35">
        <v>0.085</v>
      </c>
      <c r="S155" s="35">
        <v>0.363</v>
      </c>
      <c r="T155" s="35">
        <v>0.297</v>
      </c>
      <c r="U155" s="35">
        <v>0.255</v>
      </c>
      <c r="W155" s="18">
        <f aca="true" t="shared" si="190" ref="W155:Z156">+R154*G155</f>
        <v>0.013806702855794207</v>
      </c>
      <c r="X155" s="18">
        <f t="shared" si="190"/>
        <v>0.004733603365010149</v>
      </c>
      <c r="Y155" s="18">
        <f t="shared" si="190"/>
        <v>0.0009895504731861004</v>
      </c>
      <c r="Z155" s="18">
        <f t="shared" si="190"/>
        <v>0.0016190476190476347</v>
      </c>
      <c r="AA155" s="19">
        <f t="shared" si="185"/>
        <v>0.02114890431303809</v>
      </c>
      <c r="AC155" s="36">
        <v>0.145</v>
      </c>
      <c r="AD155" s="36">
        <v>0.33</v>
      </c>
      <c r="AE155" s="36">
        <v>0.247</v>
      </c>
      <c r="AF155" s="36">
        <v>0.278</v>
      </c>
      <c r="AH155" s="20">
        <f aca="true" t="shared" si="191" ref="AH155:AK156">+AC154*G155</f>
        <v>0.021213948548501317</v>
      </c>
      <c r="AI155" s="20">
        <f t="shared" si="191"/>
        <v>0.0051989406449602996</v>
      </c>
      <c r="AJ155" s="20">
        <f t="shared" si="191"/>
        <v>6.624605678233308E-05</v>
      </c>
      <c r="AK155" s="20">
        <f t="shared" si="191"/>
        <v>0.0020153769841270036</v>
      </c>
      <c r="AL155" s="21">
        <f t="shared" si="187"/>
        <v>0.028494512234370956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-0.009998876530726841</v>
      </c>
      <c r="H156" s="5">
        <f t="shared" si="189"/>
        <v>0.05228457528365538</v>
      </c>
      <c r="I156" s="5">
        <f t="shared" si="189"/>
        <v>-0.0013744354997053954</v>
      </c>
      <c r="J156" s="5">
        <f t="shared" si="189"/>
        <v>0.003541564190850943</v>
      </c>
      <c r="L156" s="16">
        <f aca="true" t="shared" si="192" ref="L156:O157">L$2*G156</f>
        <v>-0.0029996629592180524</v>
      </c>
      <c r="M156" s="16">
        <f t="shared" si="192"/>
        <v>0.015685372585096613</v>
      </c>
      <c r="N156" s="16">
        <f t="shared" si="192"/>
        <v>-0.0004123306499116186</v>
      </c>
      <c r="O156" s="16">
        <f t="shared" si="192"/>
        <v>0.0003541564190850943</v>
      </c>
      <c r="P156" s="17">
        <f t="shared" si="182"/>
        <v>0.012627535395052037</v>
      </c>
      <c r="R156" s="35">
        <v>0.045</v>
      </c>
      <c r="S156" s="35">
        <v>0.23</v>
      </c>
      <c r="T156" s="35">
        <v>0.395</v>
      </c>
      <c r="U156" s="35">
        <v>0.33</v>
      </c>
      <c r="W156" s="18">
        <f t="shared" si="190"/>
        <v>-0.0008499045051117816</v>
      </c>
      <c r="X156" s="18">
        <f t="shared" si="190"/>
        <v>0.0189793008279669</v>
      </c>
      <c r="Y156" s="18">
        <f t="shared" si="190"/>
        <v>-0.0004082073434125024</v>
      </c>
      <c r="Z156" s="18">
        <f t="shared" si="190"/>
        <v>0.0009030988686669905</v>
      </c>
      <c r="AA156" s="19">
        <f t="shared" si="185"/>
        <v>0.018624287848109607</v>
      </c>
      <c r="AC156" s="36">
        <v>0.145</v>
      </c>
      <c r="AD156" s="36">
        <v>0.257</v>
      </c>
      <c r="AE156" s="36">
        <v>0.319</v>
      </c>
      <c r="AF156" s="36">
        <v>0.279</v>
      </c>
      <c r="AH156" s="20">
        <f t="shared" si="191"/>
        <v>-0.001449837096955392</v>
      </c>
      <c r="AI156" s="20">
        <f t="shared" si="191"/>
        <v>0.017253909843606276</v>
      </c>
      <c r="AJ156" s="20">
        <f t="shared" si="191"/>
        <v>-0.00033948556842723263</v>
      </c>
      <c r="AK156" s="20">
        <f t="shared" si="191"/>
        <v>0.0009845548450565624</v>
      </c>
      <c r="AL156" s="21">
        <f t="shared" si="187"/>
        <v>0.016449142023280214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5">
        <v>0.187</v>
      </c>
      <c r="S157" s="35">
        <v>0.18</v>
      </c>
      <c r="T157" s="35">
        <v>0.383</v>
      </c>
      <c r="U157" s="35">
        <v>0.25</v>
      </c>
      <c r="W157" s="18">
        <f aca="true" t="shared" si="194" ref="W157:Z158">+R156*G157</f>
        <v>-0.0004749205628688163</v>
      </c>
      <c r="X157" s="18">
        <f t="shared" si="194"/>
        <v>0.005228034387294169</v>
      </c>
      <c r="Y157" s="18">
        <f t="shared" si="194"/>
        <v>0.0008284178791453512</v>
      </c>
      <c r="Z157" s="18">
        <f t="shared" si="194"/>
        <v>0.0023130085285755775</v>
      </c>
      <c r="AA157" s="19">
        <f t="shared" si="185"/>
        <v>0.007894540232146282</v>
      </c>
      <c r="AC157" s="36">
        <v>0.259</v>
      </c>
      <c r="AD157" s="36">
        <v>0.257</v>
      </c>
      <c r="AE157" s="36">
        <v>0.266</v>
      </c>
      <c r="AF157" s="36">
        <v>0.218</v>
      </c>
      <c r="AH157" s="20">
        <f aca="true" t="shared" si="195" ref="AH157:AK158">+AC156*G157</f>
        <v>-0.0015302995914661859</v>
      </c>
      <c r="AI157" s="20">
        <f t="shared" si="195"/>
        <v>0.00584176016319392</v>
      </c>
      <c r="AJ157" s="20">
        <f t="shared" si="195"/>
        <v>0.0006690260846768785</v>
      </c>
      <c r="AK157" s="20">
        <f t="shared" si="195"/>
        <v>0.001955543574159352</v>
      </c>
      <c r="AL157" s="21">
        <f t="shared" si="187"/>
        <v>0.006936030230563965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5">
        <v>0.212</v>
      </c>
      <c r="S158" s="35">
        <v>0.147</v>
      </c>
      <c r="T158" s="35">
        <v>0.335</v>
      </c>
      <c r="U158" s="35">
        <v>0.306</v>
      </c>
      <c r="W158" s="18">
        <f t="shared" si="194"/>
        <v>-0.0035602706732423407</v>
      </c>
      <c r="X158" s="18">
        <f t="shared" si="194"/>
        <v>0.0018977062259581512</v>
      </c>
      <c r="Y158" s="18">
        <f t="shared" si="194"/>
        <v>0.0011021582733813052</v>
      </c>
      <c r="Z158" s="18">
        <f t="shared" si="194"/>
        <v>0.002251155999026533</v>
      </c>
      <c r="AA158" s="19">
        <f t="shared" si="185"/>
        <v>0.0016907498251236485</v>
      </c>
      <c r="AC158" s="36">
        <v>0.244</v>
      </c>
      <c r="AD158" s="36">
        <v>0.201</v>
      </c>
      <c r="AE158" s="36">
        <v>0.277</v>
      </c>
      <c r="AF158" s="36">
        <v>0.278</v>
      </c>
      <c r="AH158" s="20">
        <f t="shared" si="195"/>
        <v>-0.00493107007684367</v>
      </c>
      <c r="AI158" s="20">
        <f t="shared" si="195"/>
        <v>0.0027095027781735828</v>
      </c>
      <c r="AJ158" s="20">
        <f t="shared" si="195"/>
        <v>0.0007654676258992876</v>
      </c>
      <c r="AK158" s="20">
        <f t="shared" si="195"/>
        <v>0.001963008031151137</v>
      </c>
      <c r="AL158" s="21">
        <f t="shared" si="187"/>
        <v>0.0005069083583803368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5">
        <v>0.298</v>
      </c>
      <c r="S159" s="35">
        <v>0.3</v>
      </c>
      <c r="T159" s="35">
        <v>0.202</v>
      </c>
      <c r="U159" s="35">
        <v>0.2</v>
      </c>
      <c r="W159" s="18">
        <f aca="true" t="shared" si="199" ref="W159:Z160">+R158*G159</f>
        <v>-0.002354729334736349</v>
      </c>
      <c r="X159" s="18">
        <f t="shared" si="199"/>
        <v>-0.0044350768363174906</v>
      </c>
      <c r="Y159" s="18">
        <f t="shared" si="199"/>
        <v>-0.0013763532020346699</v>
      </c>
      <c r="Z159" s="18">
        <f t="shared" si="199"/>
        <v>-0.0017123010130246227</v>
      </c>
      <c r="AA159" s="19">
        <f aca="true" t="shared" si="200" ref="AA159:AA164">SUM(W159:Z159)</f>
        <v>-0.009878460386113133</v>
      </c>
      <c r="AC159" s="36">
        <v>0.526</v>
      </c>
      <c r="AD159" s="36">
        <v>0.283</v>
      </c>
      <c r="AE159" s="36">
        <v>0.026</v>
      </c>
      <c r="AF159" s="36">
        <v>0.165</v>
      </c>
      <c r="AH159" s="20">
        <f aca="true" t="shared" si="201" ref="AH159:AK160">+AC158*G159</f>
        <v>-0.0027101601777154206</v>
      </c>
      <c r="AI159" s="20">
        <f t="shared" si="201"/>
        <v>-0.0060642887353728955</v>
      </c>
      <c r="AJ159" s="20">
        <f t="shared" si="201"/>
        <v>-0.001138059214816727</v>
      </c>
      <c r="AK159" s="20">
        <f t="shared" si="201"/>
        <v>-0.0015556198745779253</v>
      </c>
      <c r="AL159" s="21">
        <f aca="true" t="shared" si="202" ref="AL159:AL164">SUM(AH159:AK159)</f>
        <v>-0.011468128002482968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5">
        <v>0.23</v>
      </c>
      <c r="S160" s="35">
        <v>0.047</v>
      </c>
      <c r="T160" s="35">
        <v>0.461</v>
      </c>
      <c r="U160" s="35">
        <v>0.262</v>
      </c>
      <c r="W160" s="18">
        <f t="shared" si="199"/>
        <v>-0.003558524473870897</v>
      </c>
      <c r="X160" s="18">
        <f t="shared" si="199"/>
        <v>-0.00675970344526825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-0.009332189978691854</v>
      </c>
      <c r="AC160" s="36">
        <v>0.251</v>
      </c>
      <c r="AD160" s="36">
        <v>0.122</v>
      </c>
      <c r="AE160" s="36">
        <v>0.383</v>
      </c>
      <c r="AF160" s="36">
        <v>0.244</v>
      </c>
      <c r="AH160" s="20">
        <f t="shared" si="201"/>
        <v>-0.0062811539371009795</v>
      </c>
      <c r="AI160" s="20">
        <f t="shared" si="201"/>
        <v>-0.006376653583369716</v>
      </c>
      <c r="AJ160" s="20">
        <f t="shared" si="201"/>
        <v>3.575404361207335E-05</v>
      </c>
      <c r="AK160" s="20">
        <f t="shared" si="201"/>
        <v>0.0005843116328708609</v>
      </c>
      <c r="AL160" s="21">
        <f t="shared" si="202"/>
        <v>-0.012037741843987761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5">
        <v>0.113</v>
      </c>
      <c r="S161" s="35">
        <v>0.32</v>
      </c>
      <c r="T161" s="35">
        <v>0.306</v>
      </c>
      <c r="U161" s="35">
        <v>0.261</v>
      </c>
      <c r="W161" s="18">
        <f aca="true" t="shared" si="205" ref="W161:Z162">+R160*G161</f>
        <v>-0.0017338757927485727</v>
      </c>
      <c r="X161" s="18">
        <f t="shared" si="205"/>
        <v>-0.0002726055919095789</v>
      </c>
      <c r="Y161" s="18">
        <f t="shared" si="205"/>
        <v>0.001537470572848621</v>
      </c>
      <c r="Z161" s="18">
        <f t="shared" si="205"/>
        <v>0.0027736259486634343</v>
      </c>
      <c r="AA161" s="19">
        <f t="shared" si="200"/>
        <v>0.0023046151368539035</v>
      </c>
      <c r="AC161" s="36">
        <v>0.28</v>
      </c>
      <c r="AD161" s="36">
        <v>0.302</v>
      </c>
      <c r="AE161" s="36">
        <v>0.212</v>
      </c>
      <c r="AF161" s="36">
        <v>0.206</v>
      </c>
      <c r="AH161" s="20">
        <f aca="true" t="shared" si="206" ref="AH161:AK162">+AC160*G161</f>
        <v>-0.0018921861912169205</v>
      </c>
      <c r="AI161" s="20">
        <f t="shared" si="206"/>
        <v>-0.0007076145151695452</v>
      </c>
      <c r="AJ161" s="20">
        <f t="shared" si="206"/>
        <v>0.0012773345540152317</v>
      </c>
      <c r="AK161" s="20">
        <f t="shared" si="206"/>
        <v>0.0025830714941751064</v>
      </c>
      <c r="AL161" s="21">
        <f t="shared" si="202"/>
        <v>0.0012606053418038725</v>
      </c>
    </row>
    <row r="162" spans="1:38" ht="12.75">
      <c r="A162" s="2">
        <v>43008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5">
        <v>0.255</v>
      </c>
      <c r="S162" s="35">
        <v>0.285</v>
      </c>
      <c r="T162" s="35">
        <v>0.235</v>
      </c>
      <c r="U162" s="35">
        <v>0.225</v>
      </c>
      <c r="W162" s="18">
        <f t="shared" si="205"/>
        <v>0.0023433807571738574</v>
      </c>
      <c r="X162" s="18">
        <f t="shared" si="205"/>
        <v>0.014934928945400189</v>
      </c>
      <c r="Y162" s="18">
        <f t="shared" si="205"/>
        <v>-0.0004188229159877752</v>
      </c>
      <c r="Z162" s="18">
        <f t="shared" si="205"/>
        <v>-0.00166043241174783</v>
      </c>
      <c r="AA162" s="19">
        <f t="shared" si="200"/>
        <v>0.015199054374838442</v>
      </c>
      <c r="AC162" s="36">
        <v>0.368</v>
      </c>
      <c r="AD162" s="36">
        <v>0.327</v>
      </c>
      <c r="AE162" s="36">
        <v>0.147</v>
      </c>
      <c r="AF162" s="36">
        <v>0.158</v>
      </c>
      <c r="AH162" s="20">
        <f t="shared" si="206"/>
        <v>0.005806607185917524</v>
      </c>
      <c r="AI162" s="20">
        <f t="shared" si="206"/>
        <v>0.014094839192221426</v>
      </c>
      <c r="AJ162" s="20">
        <f t="shared" si="206"/>
        <v>-0.0002901648960438181</v>
      </c>
      <c r="AK162" s="20">
        <f t="shared" si="206"/>
        <v>-0.0013105328613795132</v>
      </c>
      <c r="AL162" s="21">
        <f t="shared" si="202"/>
        <v>0.01830074862071562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5">
        <v>0.074</v>
      </c>
      <c r="S163" s="35">
        <v>0.336</v>
      </c>
      <c r="T163" s="35">
        <v>0.305</v>
      </c>
      <c r="U163" s="35">
        <v>0.285</v>
      </c>
      <c r="W163" s="18">
        <f aca="true" t="shared" si="209" ref="W163:Z164">+R162*G163</f>
        <v>0.010421686746987974</v>
      </c>
      <c r="X163" s="18">
        <f t="shared" si="209"/>
        <v>0.0076575675289409445</v>
      </c>
      <c r="Y163" s="18">
        <f t="shared" si="209"/>
        <v>0.0009202453987730096</v>
      </c>
      <c r="Z163" s="18">
        <f t="shared" si="209"/>
        <v>0.0041050883358205725</v>
      </c>
      <c r="AA163" s="19">
        <f t="shared" si="200"/>
        <v>0.023104588010522502</v>
      </c>
      <c r="AC163" s="36">
        <v>0.175</v>
      </c>
      <c r="AD163" s="36">
        <v>0.32</v>
      </c>
      <c r="AE163" s="36">
        <v>0.258</v>
      </c>
      <c r="AF163" s="36">
        <v>0.247</v>
      </c>
      <c r="AH163" s="20">
        <f aca="true" t="shared" si="210" ref="AH163:AK164">+AC162*G163</f>
        <v>0.015039924403496371</v>
      </c>
      <c r="AI163" s="20">
        <f t="shared" si="210"/>
        <v>0.008786051164784875</v>
      </c>
      <c r="AJ163" s="20">
        <f t="shared" si="210"/>
        <v>0.0005756428664665209</v>
      </c>
      <c r="AK163" s="20">
        <f t="shared" si="210"/>
        <v>0.0028826842535984464</v>
      </c>
      <c r="AL163" s="21">
        <f t="shared" si="202"/>
        <v>0.027284302688346217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5">
        <v>0.2</v>
      </c>
      <c r="S164" s="35">
        <v>0.296</v>
      </c>
      <c r="T164" s="35">
        <v>0.273</v>
      </c>
      <c r="U164" s="35">
        <v>0.231</v>
      </c>
      <c r="W164" s="18">
        <f t="shared" si="209"/>
        <v>0.00036949614162504836</v>
      </c>
      <c r="X164" s="18">
        <f t="shared" si="209"/>
        <v>-0.009586638830897677</v>
      </c>
      <c r="Y164" s="18">
        <f t="shared" si="209"/>
        <v>7.931348329218269E-05</v>
      </c>
      <c r="Z164" s="18">
        <f t="shared" si="209"/>
        <v>0.0015494988653554974</v>
      </c>
      <c r="AA164" s="19">
        <f t="shared" si="200"/>
        <v>-0.007588330340624947</v>
      </c>
      <c r="AC164" s="36">
        <v>0.391</v>
      </c>
      <c r="AD164" s="36">
        <v>0.304</v>
      </c>
      <c r="AE164" s="36">
        <v>0.133</v>
      </c>
      <c r="AF164" s="36">
        <v>0.172</v>
      </c>
      <c r="AH164" s="20">
        <f t="shared" si="210"/>
        <v>0.000873808443032209</v>
      </c>
      <c r="AI164" s="20">
        <f t="shared" si="210"/>
        <v>-0.00913013221990255</v>
      </c>
      <c r="AJ164" s="20">
        <f t="shared" si="210"/>
        <v>6.70914055389611E-05</v>
      </c>
      <c r="AK164" s="20">
        <f t="shared" si="210"/>
        <v>0.0013428990166414311</v>
      </c>
      <c r="AL164" s="21">
        <f t="shared" si="202"/>
        <v>-0.006846333354689949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5">
        <v>0.24</v>
      </c>
      <c r="S165" s="35">
        <v>0.308</v>
      </c>
      <c r="T165" s="35">
        <v>0.23</v>
      </c>
      <c r="U165" s="35">
        <v>0.222</v>
      </c>
      <c r="W165" s="18">
        <f aca="true" t="shared" si="214" ref="W165:Z166">+R164*G165</f>
        <v>0.0010388437217705437</v>
      </c>
      <c r="X165" s="18">
        <f t="shared" si="214"/>
        <v>-0.006912320916905433</v>
      </c>
      <c r="Y165" s="18">
        <f t="shared" si="214"/>
        <v>-0.0014194722474977547</v>
      </c>
      <c r="Z165" s="18">
        <f t="shared" si="214"/>
        <v>-0.003008745944420916</v>
      </c>
      <c r="AA165" s="19">
        <f aca="true" t="shared" si="215" ref="AA165:AA170">SUM(W165:Z165)</f>
        <v>-0.01030169538705356</v>
      </c>
      <c r="AC165" s="36">
        <v>0.409</v>
      </c>
      <c r="AD165" s="36">
        <v>0.285</v>
      </c>
      <c r="AE165" s="36">
        <v>0.145</v>
      </c>
      <c r="AF165" s="36">
        <v>0.161</v>
      </c>
      <c r="AH165" s="20">
        <f aca="true" t="shared" si="216" ref="AH165:AK166">+AC164*G165</f>
        <v>0.002030939476061413</v>
      </c>
      <c r="AI165" s="20">
        <f t="shared" si="216"/>
        <v>-0.007099140401146121</v>
      </c>
      <c r="AJ165" s="20">
        <f t="shared" si="216"/>
        <v>-0.0006915377616014702</v>
      </c>
      <c r="AK165" s="20">
        <f t="shared" si="216"/>
        <v>-0.0022402783655428465</v>
      </c>
      <c r="AL165" s="21">
        <f aca="true" t="shared" si="217" ref="AL165:AL170">SUM(AH165:AK165)</f>
        <v>-0.008000017052229025</v>
      </c>
    </row>
    <row r="166" spans="1:38" ht="12.75">
      <c r="A166" s="2">
        <v>43131</v>
      </c>
      <c r="B166" s="4">
        <v>22.615</v>
      </c>
      <c r="C166" s="4">
        <v>35.185</v>
      </c>
      <c r="D166" s="4">
        <v>152.38</v>
      </c>
      <c r="E166" s="4">
        <v>208.64</v>
      </c>
      <c r="G166" s="5">
        <f t="shared" si="213"/>
        <v>0.016176140193215005</v>
      </c>
      <c r="H166" s="5">
        <f t="shared" si="213"/>
        <v>0.03227226052515775</v>
      </c>
      <c r="I166" s="5">
        <f t="shared" si="213"/>
        <v>-0.004442702208284355</v>
      </c>
      <c r="J166" s="5">
        <f t="shared" si="213"/>
        <v>-0.006002858504049691</v>
      </c>
      <c r="L166" s="16">
        <f aca="true" t="shared" si="218" ref="L166:O167">L$2*G166</f>
        <v>0.004852842057964502</v>
      </c>
      <c r="M166" s="16">
        <f t="shared" si="218"/>
        <v>0.009681678157547323</v>
      </c>
      <c r="N166" s="16">
        <f t="shared" si="218"/>
        <v>-0.0013328106624853064</v>
      </c>
      <c r="O166" s="16">
        <f t="shared" si="218"/>
        <v>-0.0006002858504049691</v>
      </c>
      <c r="P166" s="17">
        <f t="shared" si="212"/>
        <v>0.01260142370262155</v>
      </c>
      <c r="R166" s="35">
        <v>0.216</v>
      </c>
      <c r="S166" s="35">
        <v>0.244</v>
      </c>
      <c r="T166" s="35">
        <v>0.319</v>
      </c>
      <c r="U166" s="35">
        <v>0.221</v>
      </c>
      <c r="W166" s="18">
        <f t="shared" si="214"/>
        <v>0.003882273646371601</v>
      </c>
      <c r="X166" s="18">
        <f t="shared" si="214"/>
        <v>0.009939856241748587</v>
      </c>
      <c r="Y166" s="18">
        <f t="shared" si="214"/>
        <v>-0.0010218215079054016</v>
      </c>
      <c r="Z166" s="18">
        <f t="shared" si="214"/>
        <v>-0.0013326345878990314</v>
      </c>
      <c r="AA166" s="19">
        <f t="shared" si="215"/>
        <v>0.011467673792315756</v>
      </c>
      <c r="AC166" s="36">
        <v>0.363</v>
      </c>
      <c r="AD166" s="36">
        <v>0.341</v>
      </c>
      <c r="AE166" s="36">
        <v>0.112</v>
      </c>
      <c r="AF166" s="36">
        <v>0.184</v>
      </c>
      <c r="AH166" s="20">
        <f t="shared" si="216"/>
        <v>0.006616041339024937</v>
      </c>
      <c r="AI166" s="20">
        <f t="shared" si="216"/>
        <v>0.009197594249669956</v>
      </c>
      <c r="AJ166" s="20">
        <f t="shared" si="216"/>
        <v>-0.0006441918202012314</v>
      </c>
      <c r="AK166" s="20">
        <f t="shared" si="216"/>
        <v>-0.0009664602191520002</v>
      </c>
      <c r="AL166" s="21">
        <f t="shared" si="217"/>
        <v>0.014202983549341661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-0.009949148795047491</v>
      </c>
      <c r="H167" s="5">
        <f t="shared" si="219"/>
        <v>-0.04675287764672453</v>
      </c>
      <c r="I167" s="5">
        <f t="shared" si="219"/>
        <v>0.0016406352539704017</v>
      </c>
      <c r="J167" s="5">
        <f t="shared" si="219"/>
        <v>0.002636119631901801</v>
      </c>
      <c r="L167" s="16">
        <f t="shared" si="218"/>
        <v>-0.0029847446385142472</v>
      </c>
      <c r="M167" s="16">
        <f t="shared" si="218"/>
        <v>-0.01402586329401736</v>
      </c>
      <c r="N167" s="16">
        <f t="shared" si="218"/>
        <v>0.0004921905761911205</v>
      </c>
      <c r="O167" s="16">
        <f t="shared" si="218"/>
        <v>0.0002636119631901801</v>
      </c>
      <c r="P167" s="17">
        <f t="shared" si="212"/>
        <v>-0.016254805393150308</v>
      </c>
      <c r="R167" s="35">
        <v>0</v>
      </c>
      <c r="S167" s="35">
        <v>0.163</v>
      </c>
      <c r="T167" s="35">
        <v>0.429</v>
      </c>
      <c r="U167" s="35">
        <v>0.408</v>
      </c>
      <c r="W167" s="18">
        <f aca="true" t="shared" si="220" ref="W167:Z168">+R166*G167</f>
        <v>-0.002149016139730258</v>
      </c>
      <c r="X167" s="18">
        <f t="shared" si="220"/>
        <v>-0.011407702145800785</v>
      </c>
      <c r="Y167" s="18">
        <f t="shared" si="220"/>
        <v>0.0005233626460165582</v>
      </c>
      <c r="Z167" s="18">
        <f t="shared" si="220"/>
        <v>0.000582582438650298</v>
      </c>
      <c r="AA167" s="19">
        <f t="shared" si="215"/>
        <v>-0.012450773200864186</v>
      </c>
      <c r="AC167" s="36">
        <v>0</v>
      </c>
      <c r="AD167" s="36">
        <v>0.212</v>
      </c>
      <c r="AE167" s="36">
        <v>0.404</v>
      </c>
      <c r="AF167" s="36">
        <v>0.384</v>
      </c>
      <c r="AH167" s="20">
        <f aca="true" t="shared" si="221" ref="AH167:AK168">+AC166*G167</f>
        <v>-0.0036115410126022394</v>
      </c>
      <c r="AI167" s="20">
        <f t="shared" si="221"/>
        <v>-0.015942731277533068</v>
      </c>
      <c r="AJ167" s="20">
        <f t="shared" si="221"/>
        <v>0.000183751148444685</v>
      </c>
      <c r="AK167" s="20">
        <f t="shared" si="221"/>
        <v>0.00048504601226993137</v>
      </c>
      <c r="AL167" s="21">
        <f t="shared" si="217"/>
        <v>-0.018885475129420688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5">
        <v>0</v>
      </c>
      <c r="S168" s="35">
        <v>0.295</v>
      </c>
      <c r="T168" s="35">
        <v>0.395</v>
      </c>
      <c r="U168" s="35">
        <v>0.31</v>
      </c>
      <c r="W168" s="18">
        <f t="shared" si="220"/>
        <v>0</v>
      </c>
      <c r="X168" s="18">
        <f t="shared" si="220"/>
        <v>-0.003353309481216453</v>
      </c>
      <c r="Y168" s="18">
        <f t="shared" si="220"/>
        <v>0.002951254668151741</v>
      </c>
      <c r="Z168" s="18">
        <f t="shared" si="220"/>
        <v>0.010473540800229502</v>
      </c>
      <c r="AA168" s="19">
        <f t="shared" si="215"/>
        <v>0.01007148598716479</v>
      </c>
      <c r="AC168" s="36">
        <v>0.058</v>
      </c>
      <c r="AD168" s="36">
        <v>0.351</v>
      </c>
      <c r="AE168" s="36">
        <v>0.317</v>
      </c>
      <c r="AF168" s="36">
        <v>0.274</v>
      </c>
      <c r="AH168" s="20">
        <f t="shared" si="221"/>
        <v>0</v>
      </c>
      <c r="AI168" s="20">
        <f t="shared" si="221"/>
        <v>-0.00436135957066189</v>
      </c>
      <c r="AJ168" s="20">
        <f t="shared" si="221"/>
        <v>0.0027792701303806606</v>
      </c>
      <c r="AK168" s="20">
        <f t="shared" si="221"/>
        <v>0.009857450164921885</v>
      </c>
      <c r="AL168" s="21">
        <f t="shared" si="217"/>
        <v>0.008275360724640655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5">
        <v>0</v>
      </c>
      <c r="S169" s="35">
        <v>0.233</v>
      </c>
      <c r="T169" s="35">
        <v>0.413</v>
      </c>
      <c r="U169" s="35">
        <v>0.354</v>
      </c>
      <c r="W169" s="18">
        <f aca="true" t="shared" si="224" ref="W169:Z170">+R168*G169</f>
        <v>0</v>
      </c>
      <c r="X169" s="18">
        <f t="shared" si="224"/>
        <v>0.017062404870624014</v>
      </c>
      <c r="Y169" s="18">
        <f t="shared" si="224"/>
        <v>-0.0005654606975533728</v>
      </c>
      <c r="Z169" s="18">
        <f t="shared" si="224"/>
        <v>-0.0016470917225951032</v>
      </c>
      <c r="AA169" s="19">
        <f t="shared" si="215"/>
        <v>0.014849852450475537</v>
      </c>
      <c r="AC169" s="36">
        <v>0.033</v>
      </c>
      <c r="AD169" s="36">
        <v>0.296</v>
      </c>
      <c r="AE169" s="36">
        <v>0.357</v>
      </c>
      <c r="AF169" s="36">
        <v>0.314</v>
      </c>
      <c r="AH169" s="20">
        <f aca="true" t="shared" si="225" ref="AH169:AK170">+AC168*G169</f>
        <v>0.0020875645236978</v>
      </c>
      <c r="AI169" s="20">
        <f t="shared" si="225"/>
        <v>0.020301369863013657</v>
      </c>
      <c r="AJ169" s="20">
        <f t="shared" si="225"/>
        <v>-0.00045380010411245355</v>
      </c>
      <c r="AK169" s="20">
        <f t="shared" si="225"/>
        <v>-0.0014558165548098656</v>
      </c>
      <c r="AL169" s="21">
        <f t="shared" si="217"/>
        <v>0.02047931772778914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5">
        <v>0</v>
      </c>
      <c r="S170" s="35">
        <v>0.005</v>
      </c>
      <c r="T170" s="35">
        <v>0.559</v>
      </c>
      <c r="U170" s="35">
        <v>0.436</v>
      </c>
      <c r="W170" s="18">
        <f t="shared" si="224"/>
        <v>0</v>
      </c>
      <c r="X170" s="18">
        <f t="shared" si="224"/>
        <v>-0.0051628776978417485</v>
      </c>
      <c r="Y170" s="18">
        <f t="shared" si="224"/>
        <v>-0.006216799165906441</v>
      </c>
      <c r="Z170" s="18">
        <f t="shared" si="224"/>
        <v>-0.008376440820916488</v>
      </c>
      <c r="AA170" s="19">
        <f t="shared" si="215"/>
        <v>-0.019756117684664676</v>
      </c>
      <c r="AC170" s="36">
        <v>0</v>
      </c>
      <c r="AD170" s="36">
        <v>0.133</v>
      </c>
      <c r="AE170" s="36">
        <v>0.478</v>
      </c>
      <c r="AF170" s="36">
        <v>0.389</v>
      </c>
      <c r="AH170" s="20">
        <f t="shared" si="225"/>
        <v>0.001760837070254105</v>
      </c>
      <c r="AI170" s="20">
        <f t="shared" si="225"/>
        <v>-0.006558848920863337</v>
      </c>
      <c r="AJ170" s="20">
        <f t="shared" si="225"/>
        <v>-0.005373843346800482</v>
      </c>
      <c r="AK170" s="20">
        <f t="shared" si="225"/>
        <v>-0.0074299503326773365</v>
      </c>
      <c r="AL170" s="21">
        <f t="shared" si="217"/>
        <v>-0.01760180553008705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5">
        <v>0</v>
      </c>
      <c r="S171" s="35">
        <v>0.1</v>
      </c>
      <c r="T171" s="35">
        <v>0.513</v>
      </c>
      <c r="U171" s="35">
        <v>0.387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0.004400992391663941</v>
      </c>
      <c r="Z171" s="18">
        <f t="shared" si="229"/>
        <v>0.0044568795891923125</v>
      </c>
      <c r="AA171" s="19">
        <f aca="true" t="shared" si="230" ref="AA171:AA176">SUM(W171:Z171)</f>
        <v>0.008857871980856254</v>
      </c>
      <c r="AC171" s="36">
        <v>0.064</v>
      </c>
      <c r="AD171" s="36">
        <v>0.21</v>
      </c>
      <c r="AE171" s="36">
        <v>0.407</v>
      </c>
      <c r="AF171" s="36">
        <v>0.319</v>
      </c>
      <c r="AH171" s="20">
        <f aca="true" t="shared" si="231" ref="AH171:AK172">+AC170*G171</f>
        <v>0</v>
      </c>
      <c r="AI171" s="20">
        <f t="shared" si="231"/>
        <v>0</v>
      </c>
      <c r="AJ171" s="20">
        <f t="shared" si="231"/>
        <v>0.0037632815084353557</v>
      </c>
      <c r="AK171" s="20">
        <f t="shared" si="231"/>
        <v>0.003976436147238096</v>
      </c>
      <c r="AL171" s="21">
        <f aca="true" t="shared" si="232" ref="AL171:AL176">SUM(AH171:AK171)</f>
        <v>0.007739717655673451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5">
        <v>0.063</v>
      </c>
      <c r="S172" s="35">
        <v>0.269</v>
      </c>
      <c r="T172" s="35">
        <v>0.375</v>
      </c>
      <c r="U172" s="35">
        <v>0.293</v>
      </c>
      <c r="W172" s="18">
        <f t="shared" si="229"/>
        <v>0</v>
      </c>
      <c r="X172" s="18">
        <f t="shared" si="229"/>
        <v>0.0008975868157739876</v>
      </c>
      <c r="Y172" s="18">
        <f t="shared" si="229"/>
        <v>-0.0023909019298936677</v>
      </c>
      <c r="Z172" s="18">
        <f t="shared" si="229"/>
        <v>-0.001617862232779089</v>
      </c>
      <c r="AA172" s="19">
        <f t="shared" si="230"/>
        <v>-0.003111177346898769</v>
      </c>
      <c r="AC172" s="36">
        <v>0.222</v>
      </c>
      <c r="AD172" s="36">
        <v>0.29</v>
      </c>
      <c r="AE172" s="36">
        <v>0.258</v>
      </c>
      <c r="AF172" s="36">
        <v>0.23</v>
      </c>
      <c r="AH172" s="20">
        <f t="shared" si="231"/>
        <v>0.0016095808383233532</v>
      </c>
      <c r="AI172" s="20">
        <f t="shared" si="231"/>
        <v>0.0018849323131253737</v>
      </c>
      <c r="AJ172" s="20">
        <f t="shared" si="231"/>
        <v>-0.001896875410266516</v>
      </c>
      <c r="AK172" s="20">
        <f t="shared" si="231"/>
        <v>-0.0013335866983372852</v>
      </c>
      <c r="AL172" s="21">
        <f t="shared" si="232"/>
        <v>0.0002640510428449259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5">
        <v>0.024</v>
      </c>
      <c r="S173" s="35">
        <v>0.339</v>
      </c>
      <c r="T173" s="35">
        <v>0.336</v>
      </c>
      <c r="U173" s="35">
        <v>0.301</v>
      </c>
      <c r="W173" s="18">
        <f aca="true" t="shared" si="235" ref="W173:Z174">+R172*G173</f>
        <v>0.0024997079439252347</v>
      </c>
      <c r="X173" s="18">
        <f t="shared" si="235"/>
        <v>-0.01051363570074375</v>
      </c>
      <c r="Y173" s="18">
        <f t="shared" si="235"/>
        <v>-0.0022258128338719235</v>
      </c>
      <c r="Z173" s="18">
        <f t="shared" si="235"/>
        <v>-0.003047132907165342</v>
      </c>
      <c r="AA173" s="19">
        <f t="shared" si="230"/>
        <v>-0.01328687349785578</v>
      </c>
      <c r="AC173" s="36">
        <v>0.16</v>
      </c>
      <c r="AD173" s="36">
        <v>0.32</v>
      </c>
      <c r="AE173" s="36">
        <v>0.269</v>
      </c>
      <c r="AF173" s="36">
        <v>0.251</v>
      </c>
      <c r="AH173" s="20">
        <f aca="true" t="shared" si="236" ref="AH173:AK174">+AC172*G173</f>
        <v>0.008808494659546065</v>
      </c>
      <c r="AI173" s="20">
        <f t="shared" si="236"/>
        <v>-0.011334402800058317</v>
      </c>
      <c r="AJ173" s="20">
        <f t="shared" si="236"/>
        <v>-0.0015313592297038835</v>
      </c>
      <c r="AK173" s="20">
        <f t="shared" si="236"/>
        <v>-0.0023919473332697228</v>
      </c>
      <c r="AL173" s="21">
        <f t="shared" si="232"/>
        <v>-0.006449214703485858</v>
      </c>
    </row>
    <row r="174" spans="1:38" ht="12.75">
      <c r="A174" s="2">
        <v>43373</v>
      </c>
      <c r="B174" s="4">
        <v>25.108</v>
      </c>
      <c r="C174" s="4">
        <v>32.845</v>
      </c>
      <c r="D174" s="4">
        <v>150.39</v>
      </c>
      <c r="E174" s="4">
        <v>205.72</v>
      </c>
      <c r="G174" s="5">
        <f t="shared" si="234"/>
        <v>0.007584574019824153</v>
      </c>
      <c r="H174" s="5">
        <f t="shared" si="234"/>
        <v>-0.0030353619669145626</v>
      </c>
      <c r="I174" s="5">
        <f t="shared" si="234"/>
        <v>-0.0022556889802959335</v>
      </c>
      <c r="J174" s="5">
        <f t="shared" si="234"/>
        <v>-0.008291554184342464</v>
      </c>
      <c r="L174" s="16">
        <f aca="true" t="shared" si="237" ref="L174:O175">L$2*G174</f>
        <v>0.0022753722059472457</v>
      </c>
      <c r="M174" s="16">
        <f t="shared" si="237"/>
        <v>-0.0009106085900743687</v>
      </c>
      <c r="N174" s="16">
        <f t="shared" si="237"/>
        <v>-0.0006767066940887801</v>
      </c>
      <c r="O174" s="16">
        <f t="shared" si="237"/>
        <v>-0.0008291554184342465</v>
      </c>
      <c r="P174" s="17">
        <f t="shared" si="227"/>
        <v>-0.0001410984966501496</v>
      </c>
      <c r="R174" s="35">
        <v>0.261</v>
      </c>
      <c r="S174" s="35">
        <v>0.364</v>
      </c>
      <c r="T174" s="35">
        <v>0.185</v>
      </c>
      <c r="U174" s="35">
        <v>0.19</v>
      </c>
      <c r="W174" s="18">
        <f t="shared" si="235"/>
        <v>0.00018202977647577967</v>
      </c>
      <c r="X174" s="18">
        <f t="shared" si="235"/>
        <v>-0.0010289877067840368</v>
      </c>
      <c r="Y174" s="18">
        <f t="shared" si="235"/>
        <v>-0.0007579114973794336</v>
      </c>
      <c r="Z174" s="18">
        <f t="shared" si="235"/>
        <v>-0.002495757809487082</v>
      </c>
      <c r="AA174" s="19">
        <f t="shared" si="230"/>
        <v>-0.004100627237174773</v>
      </c>
      <c r="AC174" s="36">
        <v>0.184</v>
      </c>
      <c r="AD174" s="36">
        <v>0.486</v>
      </c>
      <c r="AE174" s="36">
        <v>0.155</v>
      </c>
      <c r="AF174" s="36">
        <v>0.175</v>
      </c>
      <c r="AH174" s="20">
        <f t="shared" si="236"/>
        <v>0.0012135318431718645</v>
      </c>
      <c r="AI174" s="20">
        <f t="shared" si="236"/>
        <v>-0.00097131582941266</v>
      </c>
      <c r="AJ174" s="20">
        <f t="shared" si="236"/>
        <v>-0.0006067803356996061</v>
      </c>
      <c r="AK174" s="20">
        <f t="shared" si="236"/>
        <v>-0.0020811801002699588</v>
      </c>
      <c r="AL174" s="21">
        <f t="shared" si="232"/>
        <v>-0.0024457444222103606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-0.047913015771865464</v>
      </c>
      <c r="H175" s="5">
        <f t="shared" si="238"/>
        <v>-0.050844877454711446</v>
      </c>
      <c r="I175" s="5">
        <f t="shared" si="238"/>
        <v>0.002393776181927043</v>
      </c>
      <c r="J175" s="5">
        <f t="shared" si="238"/>
        <v>0.004374878475597921</v>
      </c>
      <c r="L175" s="16">
        <f t="shared" si="237"/>
        <v>-0.014373904731559639</v>
      </c>
      <c r="M175" s="16">
        <f t="shared" si="237"/>
        <v>-0.015253463236413432</v>
      </c>
      <c r="N175" s="16">
        <f t="shared" si="237"/>
        <v>0.0007181328545781129</v>
      </c>
      <c r="O175" s="16">
        <f t="shared" si="237"/>
        <v>0.0004374878475597921</v>
      </c>
      <c r="P175" s="17">
        <f t="shared" si="227"/>
        <v>-0.028471747265835165</v>
      </c>
      <c r="R175" s="35">
        <v>0</v>
      </c>
      <c r="S175" s="35">
        <v>0.132</v>
      </c>
      <c r="T175" s="35">
        <v>0.868</v>
      </c>
      <c r="U175" s="35">
        <v>0</v>
      </c>
      <c r="W175" s="18">
        <f aca="true" t="shared" si="239" ref="W175:Z176">+R174*G175</f>
        <v>-0.012505297116456886</v>
      </c>
      <c r="X175" s="18">
        <f t="shared" si="239"/>
        <v>-0.018507535393514966</v>
      </c>
      <c r="Y175" s="18">
        <f t="shared" si="239"/>
        <v>0.000442848593656503</v>
      </c>
      <c r="Z175" s="18">
        <f t="shared" si="239"/>
        <v>0.0008312269103636049</v>
      </c>
      <c r="AA175" s="19">
        <f t="shared" si="230"/>
        <v>-0.029738757005951747</v>
      </c>
      <c r="AC175" s="36">
        <v>0</v>
      </c>
      <c r="AD175" s="36">
        <v>0.184</v>
      </c>
      <c r="AE175" s="36">
        <v>0.816</v>
      </c>
      <c r="AF175" s="36">
        <v>0</v>
      </c>
      <c r="AH175" s="20">
        <f aca="true" t="shared" si="240" ref="AH175:AK176">+AC174*G175</f>
        <v>-0.008815994902023245</v>
      </c>
      <c r="AI175" s="20">
        <f t="shared" si="240"/>
        <v>-0.02471061044298976</v>
      </c>
      <c r="AJ175" s="20">
        <f t="shared" si="240"/>
        <v>0.0003710353081986917</v>
      </c>
      <c r="AK175" s="20">
        <f t="shared" si="240"/>
        <v>0.0007656037332296361</v>
      </c>
      <c r="AL175" s="21">
        <f t="shared" si="232"/>
        <v>-0.03238996630358468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>SUM(L176:O176)</f>
        <v>0.0026460986354840173</v>
      </c>
      <c r="R176" s="35">
        <v>0.384</v>
      </c>
      <c r="S176" s="35">
        <v>0</v>
      </c>
      <c r="T176" s="35">
        <v>0.616</v>
      </c>
      <c r="U176" s="35">
        <v>0</v>
      </c>
      <c r="W176" s="18">
        <f t="shared" si="239"/>
        <v>0</v>
      </c>
      <c r="X176" s="18">
        <f t="shared" si="239"/>
        <v>-0.001270248596631924</v>
      </c>
      <c r="Y176" s="18">
        <f t="shared" si="239"/>
        <v>0.004779038142620361</v>
      </c>
      <c r="Z176" s="18">
        <f t="shared" si="239"/>
        <v>0</v>
      </c>
      <c r="AA176" s="19">
        <f t="shared" si="230"/>
        <v>0.0035087895459884368</v>
      </c>
      <c r="AC176" s="36">
        <v>0.507</v>
      </c>
      <c r="AD176" s="36">
        <v>0</v>
      </c>
      <c r="AE176" s="36">
        <v>0.493</v>
      </c>
      <c r="AF176" s="36">
        <v>0</v>
      </c>
      <c r="AH176" s="20">
        <f t="shared" si="240"/>
        <v>0</v>
      </c>
      <c r="AI176" s="20">
        <f t="shared" si="240"/>
        <v>-0.0017706495589414697</v>
      </c>
      <c r="AJ176" s="20">
        <f t="shared" si="240"/>
        <v>0.004492736318408081</v>
      </c>
      <c r="AK176" s="20">
        <f t="shared" si="240"/>
        <v>0</v>
      </c>
      <c r="AL176" s="21">
        <f t="shared" si="232"/>
        <v>0.0027220867594666114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2" ref="G177:J178">+B177/B176-1</f>
        <v>-0.10335114535437628</v>
      </c>
      <c r="H177" s="5">
        <f t="shared" si="242"/>
        <v>-0.06024291497975709</v>
      </c>
      <c r="I177" s="5">
        <f t="shared" si="242"/>
        <v>0.0062673175880723075</v>
      </c>
      <c r="J177" s="5">
        <f t="shared" si="242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>SUM(L177:O177)</f>
        <v>-0.04589359159420007</v>
      </c>
      <c r="R177" s="35">
        <v>0.091</v>
      </c>
      <c r="S177" s="35">
        <v>0</v>
      </c>
      <c r="T177" s="35">
        <v>0.909</v>
      </c>
      <c r="U177" s="35">
        <v>0</v>
      </c>
      <c r="W177" s="18">
        <f aca="true" t="shared" si="243" ref="W177:Z178">+R176*G177</f>
        <v>-0.039686839816080496</v>
      </c>
      <c r="X177" s="18">
        <f t="shared" si="243"/>
        <v>0</v>
      </c>
      <c r="Y177" s="18">
        <f t="shared" si="243"/>
        <v>0.0038606676342525415</v>
      </c>
      <c r="Z177" s="18">
        <f t="shared" si="243"/>
        <v>0</v>
      </c>
      <c r="AA177" s="19">
        <f>SUM(W177:Z177)</f>
        <v>-0.03582617218182795</v>
      </c>
      <c r="AC177" s="36">
        <v>0.129</v>
      </c>
      <c r="AD177" s="36">
        <v>0</v>
      </c>
      <c r="AE177" s="36">
        <v>0.871</v>
      </c>
      <c r="AF177" s="36">
        <v>0</v>
      </c>
      <c r="AH177" s="20">
        <f aca="true" t="shared" si="244" ref="AH177:AK178">+AC176*G177</f>
        <v>-0.05239903069466877</v>
      </c>
      <c r="AI177" s="20">
        <f t="shared" si="244"/>
        <v>0</v>
      </c>
      <c r="AJ177" s="20">
        <f t="shared" si="244"/>
        <v>0.0030897875709196476</v>
      </c>
      <c r="AK177" s="20">
        <f t="shared" si="244"/>
        <v>0</v>
      </c>
      <c r="AL177" s="21">
        <f>SUM(AH177:AK177)</f>
        <v>-0.049309243123749125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2"/>
        <v>0.08477316825279502</v>
      </c>
      <c r="H178" s="5">
        <f t="shared" si="242"/>
        <v>0.059107358262967535</v>
      </c>
      <c r="I178" s="5">
        <f t="shared" si="242"/>
        <v>0.002819117550645789</v>
      </c>
      <c r="J178" s="5">
        <f t="shared" si="242"/>
        <v>0.01529066464684714</v>
      </c>
      <c r="L178" s="16">
        <f aca="true" t="shared" si="245" ref="L178:O179">L$2*G178</f>
        <v>0.025431950475838506</v>
      </c>
      <c r="M178" s="16">
        <f t="shared" si="245"/>
        <v>0.01773220747889026</v>
      </c>
      <c r="N178" s="16">
        <f t="shared" si="245"/>
        <v>0.0008457352651937367</v>
      </c>
      <c r="O178" s="16">
        <f t="shared" si="245"/>
        <v>0.0015290664646847143</v>
      </c>
      <c r="P178" s="17">
        <f>SUM(L178:O178)</f>
        <v>0.045538959684607215</v>
      </c>
      <c r="R178" s="35">
        <v>0.185</v>
      </c>
      <c r="S178" s="35">
        <v>0</v>
      </c>
      <c r="T178" s="35">
        <v>0.815</v>
      </c>
      <c r="U178" s="35">
        <v>0</v>
      </c>
      <c r="W178" s="18">
        <f t="shared" si="243"/>
        <v>0.0077143583110043466</v>
      </c>
      <c r="X178" s="18">
        <f t="shared" si="243"/>
        <v>0</v>
      </c>
      <c r="Y178" s="18">
        <f t="shared" si="243"/>
        <v>0.0025625778535370222</v>
      </c>
      <c r="Z178" s="18">
        <f t="shared" si="243"/>
        <v>0</v>
      </c>
      <c r="AA178" s="19">
        <f>SUM(W178:Z178)</f>
        <v>0.010276936164541369</v>
      </c>
      <c r="AC178" s="36">
        <v>0.236</v>
      </c>
      <c r="AD178" s="36">
        <v>0</v>
      </c>
      <c r="AE178" s="36">
        <v>0.764</v>
      </c>
      <c r="AF178" s="36">
        <v>0</v>
      </c>
      <c r="AH178" s="20">
        <f t="shared" si="244"/>
        <v>0.010935738704610558</v>
      </c>
      <c r="AI178" s="20">
        <f t="shared" si="244"/>
        <v>0</v>
      </c>
      <c r="AJ178" s="20">
        <f t="shared" si="244"/>
        <v>0.002455451386612482</v>
      </c>
      <c r="AK178" s="20">
        <f t="shared" si="244"/>
        <v>0</v>
      </c>
      <c r="AL178" s="21">
        <f>SUM(AH178:AK178)</f>
        <v>0.01339119009122304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6" ref="G179:J180">+B179/B178-1</f>
        <v>0.041267407691324864</v>
      </c>
      <c r="H179" s="5">
        <f t="shared" si="246"/>
        <v>0.04588350146436704</v>
      </c>
      <c r="I179" s="5">
        <f t="shared" si="246"/>
        <v>-0.002026673640167398</v>
      </c>
      <c r="J179" s="5">
        <f t="shared" si="246"/>
        <v>-0.005175549027836013</v>
      </c>
      <c r="L179" s="16">
        <f t="shared" si="245"/>
        <v>0.01238022230739746</v>
      </c>
      <c r="M179" s="16">
        <f t="shared" si="245"/>
        <v>0.013765050439310112</v>
      </c>
      <c r="N179" s="16">
        <f t="shared" si="245"/>
        <v>-0.0006080020920502194</v>
      </c>
      <c r="O179" s="16">
        <f t="shared" si="245"/>
        <v>-0.0005175549027836013</v>
      </c>
      <c r="P179" s="17">
        <f>SUM(L179:O179)</f>
        <v>0.025019715751873752</v>
      </c>
      <c r="R179" s="35">
        <v>0.202</v>
      </c>
      <c r="S179" s="35">
        <v>0</v>
      </c>
      <c r="T179" s="35">
        <v>0.798</v>
      </c>
      <c r="U179" s="35">
        <v>0</v>
      </c>
      <c r="W179" s="18">
        <f aca="true" t="shared" si="247" ref="W179:Z180">+R178*G179</f>
        <v>0.0076344704228951</v>
      </c>
      <c r="X179" s="18">
        <f t="shared" si="247"/>
        <v>0</v>
      </c>
      <c r="Y179" s="18">
        <f t="shared" si="247"/>
        <v>-0.0016517390167364292</v>
      </c>
      <c r="Z179" s="18">
        <f t="shared" si="247"/>
        <v>0</v>
      </c>
      <c r="AA179" s="19">
        <f>SUM(W179:Z179)</f>
        <v>0.005982731406158671</v>
      </c>
      <c r="AC179" s="36">
        <v>0.249</v>
      </c>
      <c r="AD179" s="36">
        <v>0</v>
      </c>
      <c r="AE179" s="36">
        <v>0.751</v>
      </c>
      <c r="AF179" s="36">
        <v>0</v>
      </c>
      <c r="AH179" s="20">
        <f aca="true" t="shared" si="248" ref="AH179:AK180">+AC178*G179</f>
        <v>0.009739108215152668</v>
      </c>
      <c r="AI179" s="20">
        <f t="shared" si="248"/>
        <v>0</v>
      </c>
      <c r="AJ179" s="20">
        <f t="shared" si="248"/>
        <v>-0.001548378661087892</v>
      </c>
      <c r="AK179" s="20">
        <f t="shared" si="248"/>
        <v>0</v>
      </c>
      <c r="AL179" s="21">
        <f>SUM(AH179:AK179)</f>
        <v>0.008190729554064776</v>
      </c>
    </row>
    <row r="180" spans="1:38" ht="12.75">
      <c r="A180" s="2">
        <v>43555</v>
      </c>
      <c r="B180" s="4">
        <v>24.45</v>
      </c>
      <c r="C180" s="4">
        <v>32.14</v>
      </c>
      <c r="D180" s="4">
        <v>152.65</v>
      </c>
      <c r="E180" s="4">
        <v>213.36</v>
      </c>
      <c r="G180" s="5">
        <f t="shared" si="246"/>
        <v>0</v>
      </c>
      <c r="H180" s="5">
        <f t="shared" si="246"/>
        <v>0</v>
      </c>
      <c r="I180" s="5">
        <f t="shared" si="246"/>
        <v>0</v>
      </c>
      <c r="J180" s="5">
        <f t="shared" si="246"/>
        <v>0</v>
      </c>
      <c r="L180" s="16">
        <f>L$2*G180</f>
        <v>0</v>
      </c>
      <c r="M180" s="16">
        <f>M$2*H180</f>
        <v>0</v>
      </c>
      <c r="N180" s="16">
        <f>N$2*I180</f>
        <v>0</v>
      </c>
      <c r="O180" s="16">
        <f>O$2*J180</f>
        <v>0</v>
      </c>
      <c r="P180" s="17">
        <f>SUM(L180:O180)</f>
        <v>0</v>
      </c>
      <c r="W180" s="18">
        <f t="shared" si="247"/>
        <v>0</v>
      </c>
      <c r="X180" s="18">
        <f t="shared" si="247"/>
        <v>0</v>
      </c>
      <c r="Y180" s="18">
        <f t="shared" si="247"/>
        <v>0</v>
      </c>
      <c r="Z180" s="18">
        <f t="shared" si="247"/>
        <v>0</v>
      </c>
      <c r="AA180" s="19">
        <f>SUM(W180:Z180)</f>
        <v>0</v>
      </c>
      <c r="AH180" s="20">
        <f t="shared" si="248"/>
        <v>0</v>
      </c>
      <c r="AI180" s="20">
        <f t="shared" si="248"/>
        <v>0</v>
      </c>
      <c r="AJ180" s="20">
        <f t="shared" si="248"/>
        <v>0</v>
      </c>
      <c r="AK180" s="20">
        <f t="shared" si="248"/>
        <v>0</v>
      </c>
      <c r="AL180" s="21">
        <f>SUM(AH180:AK180)</f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9:U567">
    <cfRule type="expression" priority="3" dxfId="3" stopIfTrue="1">
      <formula>R120=""</formula>
    </cfRule>
  </conditionalFormatting>
  <conditionalFormatting sqref="AC119:AF161">
    <cfRule type="expression" priority="4" dxfId="0" stopIfTrue="1">
      <formula>AC120=""</formula>
    </cfRule>
  </conditionalFormatting>
  <conditionalFormatting sqref="AC162:AF172">
    <cfRule type="expression" priority="2" dxfId="0" stopIfTrue="1">
      <formula>AC163=""</formula>
    </cfRule>
  </conditionalFormatting>
  <conditionalFormatting sqref="AC173:AF198">
    <cfRule type="expression" priority="1" dxfId="0" stopIfTrue="1">
      <formula>AC174=""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pane ySplit="1" topLeftCell="A155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0.007651178452025016</v>
      </c>
      <c r="C3" s="5">
        <f>+xform!P6</f>
        <v>0.00562938456553781</v>
      </c>
      <c r="D3" s="3">
        <f aca="true" t="shared" si="0" ref="D3:D34">+D2*(1+B3)</f>
        <v>100765.1178452025</v>
      </c>
      <c r="E3" s="3">
        <f aca="true" t="shared" si="1" ref="E3:E34">+E2*(1+C3)</f>
        <v>100562.93845655378</v>
      </c>
      <c r="F3" s="3">
        <f aca="true" t="shared" si="2" ref="F3:F34">+D3-D2</f>
        <v>765.1178452025051</v>
      </c>
      <c r="G3" s="3">
        <f aca="true" t="shared" si="3" ref="G3:G34">+E3-E2</f>
        <v>562.9384565537766</v>
      </c>
      <c r="H3" s="5">
        <f aca="true" t="shared" si="4" ref="H3:H34">+(D3/D$2-1)-(E3/E$2-1)</f>
        <v>0.0020217938864872664</v>
      </c>
    </row>
    <row r="4" spans="1:8" ht="12.75">
      <c r="A4" s="2">
        <f>+xform!A7</f>
        <v>38289</v>
      </c>
      <c r="B4" s="5">
        <f>+xform!AA7</f>
        <v>0.010073826148062317</v>
      </c>
      <c r="C4" s="5">
        <f>+xform!P7</f>
        <v>0.0036764413562158983</v>
      </c>
      <c r="D4" s="3">
        <f t="shared" si="0"/>
        <v>101780.2081241641</v>
      </c>
      <c r="E4" s="3">
        <f t="shared" si="1"/>
        <v>100932.65220239804</v>
      </c>
      <c r="F4" s="3">
        <f t="shared" si="2"/>
        <v>1015.0902789615939</v>
      </c>
      <c r="G4" s="3">
        <f t="shared" si="3"/>
        <v>369.7137458442594</v>
      </c>
      <c r="H4" s="5">
        <f t="shared" si="4"/>
        <v>0.008475559217660633</v>
      </c>
    </row>
    <row r="5" spans="1:8" ht="12.75">
      <c r="A5" s="2">
        <f>+xform!A8</f>
        <v>38321</v>
      </c>
      <c r="B5" s="5">
        <f>+xform!AA8</f>
        <v>0.01439342073145881</v>
      </c>
      <c r="C5" s="5">
        <f>+xform!P8</f>
        <v>0.009479793559867911</v>
      </c>
      <c r="D5" s="3">
        <f t="shared" si="0"/>
        <v>103245.17348183064</v>
      </c>
      <c r="E5" s="3">
        <f t="shared" si="1"/>
        <v>101889.4729087267</v>
      </c>
      <c r="F5" s="3">
        <f t="shared" si="2"/>
        <v>1464.9653576665442</v>
      </c>
      <c r="G5" s="3">
        <f t="shared" si="3"/>
        <v>956.8207063286682</v>
      </c>
      <c r="H5" s="5">
        <f t="shared" si="4"/>
        <v>0.013557005731039462</v>
      </c>
    </row>
    <row r="6" spans="1:8" ht="12.75">
      <c r="A6" s="2">
        <f>+xform!A9</f>
        <v>38351</v>
      </c>
      <c r="B6" s="5">
        <f>+xform!AA9</f>
        <v>0.01224081223957656</v>
      </c>
      <c r="C6" s="5">
        <f>+xform!P9</f>
        <v>0.012130887146641543</v>
      </c>
      <c r="D6" s="3">
        <f t="shared" si="0"/>
        <v>104508.97826506423</v>
      </c>
      <c r="E6" s="3">
        <f t="shared" si="1"/>
        <v>103125.48260601325</v>
      </c>
      <c r="F6" s="3">
        <f t="shared" si="2"/>
        <v>1263.804783233587</v>
      </c>
      <c r="G6" s="3">
        <f t="shared" si="3"/>
        <v>1236.009697286543</v>
      </c>
      <c r="H6" s="5">
        <f t="shared" si="4"/>
        <v>0.013834956590509817</v>
      </c>
    </row>
    <row r="7" spans="1:8" ht="12.75">
      <c r="A7" s="2">
        <f>+xform!A10</f>
        <v>38383</v>
      </c>
      <c r="B7" s="5">
        <f>+xform!AA10</f>
        <v>0.01149075795479848</v>
      </c>
      <c r="C7" s="5">
        <f>+xform!P10</f>
        <v>0.01140938414507846</v>
      </c>
      <c r="D7" s="3">
        <f t="shared" si="0"/>
        <v>105709.86563841139</v>
      </c>
      <c r="E7" s="3">
        <f t="shared" si="1"/>
        <v>104302.08085221186</v>
      </c>
      <c r="F7" s="3">
        <f t="shared" si="2"/>
        <v>1200.8873733471555</v>
      </c>
      <c r="G7" s="3">
        <f t="shared" si="3"/>
        <v>1176.5982461986132</v>
      </c>
      <c r="H7" s="5">
        <f t="shared" si="4"/>
        <v>0.014077847861995174</v>
      </c>
    </row>
    <row r="8" spans="1:8" ht="12.75">
      <c r="A8" s="2">
        <f>+xform!A11</f>
        <v>38411</v>
      </c>
      <c r="B8" s="5">
        <f>+xform!AA11</f>
        <v>0.009733316871184733</v>
      </c>
      <c r="C8" s="5">
        <f>+xform!P11</f>
        <v>0.008356486204801738</v>
      </c>
      <c r="D8" s="3">
        <f t="shared" si="0"/>
        <v>106738.77325708042</v>
      </c>
      <c r="E8" s="3">
        <f t="shared" si="1"/>
        <v>105173.67975198549</v>
      </c>
      <c r="F8" s="3">
        <f t="shared" si="2"/>
        <v>1028.9076186690363</v>
      </c>
      <c r="G8" s="3">
        <f t="shared" si="3"/>
        <v>871.5988997736276</v>
      </c>
      <c r="H8" s="5">
        <f t="shared" si="4"/>
        <v>0.0156509350509495</v>
      </c>
    </row>
    <row r="9" spans="1:8" ht="12.75">
      <c r="A9" s="2">
        <f>+xform!A12</f>
        <v>38442</v>
      </c>
      <c r="B9" s="5">
        <f>+xform!AA12</f>
        <v>0.004090958571092184</v>
      </c>
      <c r="C9" s="5">
        <f>+xform!P12</f>
        <v>0.001619910924832535</v>
      </c>
      <c r="D9" s="3">
        <f t="shared" si="0"/>
        <v>107175.43715640434</v>
      </c>
      <c r="E9" s="3">
        <f t="shared" si="1"/>
        <v>105344.05174482056</v>
      </c>
      <c r="F9" s="3">
        <f t="shared" si="2"/>
        <v>436.6638993239176</v>
      </c>
      <c r="G9" s="3">
        <f t="shared" si="3"/>
        <v>170.37199283507653</v>
      </c>
      <c r="H9" s="5">
        <f t="shared" si="4"/>
        <v>0.018313854115837858</v>
      </c>
    </row>
    <row r="10" spans="1:8" ht="12.75">
      <c r="A10" s="2">
        <f>+xform!A13</f>
        <v>38471</v>
      </c>
      <c r="B10" s="5">
        <f>+xform!AA13</f>
        <v>-0.009185920258556397</v>
      </c>
      <c r="C10" s="5">
        <f>+xform!P13</f>
        <v>-0.01259478627805375</v>
      </c>
      <c r="D10" s="3">
        <f t="shared" si="0"/>
        <v>106190.93213700969</v>
      </c>
      <c r="E10" s="3">
        <f t="shared" si="1"/>
        <v>104017.26592743032</v>
      </c>
      <c r="F10" s="3">
        <f t="shared" si="2"/>
        <v>-984.5050193946518</v>
      </c>
      <c r="G10" s="3">
        <f t="shared" si="3"/>
        <v>-1326.7858173902496</v>
      </c>
      <c r="H10" s="5">
        <f t="shared" si="4"/>
        <v>0.021736662095793724</v>
      </c>
    </row>
    <row r="11" spans="1:8" ht="12.75">
      <c r="A11" s="2">
        <f>+xform!A14</f>
        <v>38503</v>
      </c>
      <c r="B11" s="5">
        <f>+xform!AA14</f>
        <v>0.01312258759625863</v>
      </c>
      <c r="C11" s="5">
        <f>+xform!P14</f>
        <v>0.04772937339809657</v>
      </c>
      <c r="D11" s="3">
        <f t="shared" si="0"/>
        <v>107584.43194590595</v>
      </c>
      <c r="E11" s="3">
        <f t="shared" si="1"/>
        <v>108981.94485272975</v>
      </c>
      <c r="F11" s="3">
        <f t="shared" si="2"/>
        <v>1393.4998088962602</v>
      </c>
      <c r="G11" s="3">
        <f t="shared" si="3"/>
        <v>4964.678925299435</v>
      </c>
      <c r="H11" s="5">
        <f t="shared" si="4"/>
        <v>-0.013975129068237946</v>
      </c>
    </row>
    <row r="12" spans="1:8" ht="12.75">
      <c r="A12" s="2">
        <f>+xform!A15</f>
        <v>38533</v>
      </c>
      <c r="B12" s="5">
        <f>+xform!AA15</f>
        <v>0.014455646272973858</v>
      </c>
      <c r="C12" s="5">
        <f>+xform!P15</f>
        <v>0.023699497181420726</v>
      </c>
      <c r="D12" s="3">
        <f t="shared" si="0"/>
        <v>109139.6344385948</v>
      </c>
      <c r="E12" s="3">
        <f t="shared" si="1"/>
        <v>111564.76214759276</v>
      </c>
      <c r="F12" s="3">
        <f t="shared" si="2"/>
        <v>1555.2024926888553</v>
      </c>
      <c r="G12" s="3">
        <f t="shared" si="3"/>
        <v>2582.817294863009</v>
      </c>
      <c r="H12" s="5">
        <f t="shared" si="4"/>
        <v>-0.02425127708997965</v>
      </c>
    </row>
    <row r="13" spans="1:8" ht="12.75">
      <c r="A13" s="2">
        <f>+xform!A16</f>
        <v>38562</v>
      </c>
      <c r="B13" s="5">
        <f>+xform!AA16</f>
        <v>-0.002146842112163651</v>
      </c>
      <c r="C13" s="5">
        <f>+xform!P16</f>
        <v>0.021142035982773564</v>
      </c>
      <c r="D13" s="3">
        <f t="shared" si="0"/>
        <v>108905.32887527588</v>
      </c>
      <c r="E13" s="3">
        <f t="shared" si="1"/>
        <v>113923.46836332674</v>
      </c>
      <c r="F13" s="3">
        <f t="shared" si="2"/>
        <v>-234.3055633189215</v>
      </c>
      <c r="G13" s="3">
        <f t="shared" si="3"/>
        <v>2358.7062157339824</v>
      </c>
      <c r="H13" s="5">
        <f t="shared" si="4"/>
        <v>-0.050181394880508545</v>
      </c>
    </row>
    <row r="14" spans="1:8" ht="12.75">
      <c r="A14" s="2">
        <f>+xform!A17</f>
        <v>38595</v>
      </c>
      <c r="B14" s="5">
        <f>+xform!AA17</f>
        <v>0.0003647958759410725</v>
      </c>
      <c r="C14" s="5">
        <f>+xform!P17</f>
        <v>-0.013399981017255834</v>
      </c>
      <c r="D14" s="3">
        <f t="shared" si="0"/>
        <v>108945.0570901176</v>
      </c>
      <c r="E14" s="3">
        <f t="shared" si="1"/>
        <v>112396.89604983822</v>
      </c>
      <c r="F14" s="3">
        <f t="shared" si="2"/>
        <v>39.72821484171436</v>
      </c>
      <c r="G14" s="3">
        <f t="shared" si="3"/>
        <v>-1526.5723134885193</v>
      </c>
      <c r="H14" s="5">
        <f t="shared" si="4"/>
        <v>-0.03451838959720632</v>
      </c>
    </row>
    <row r="15" spans="1:8" ht="12.75">
      <c r="A15" s="2">
        <f>+xform!A18</f>
        <v>38625</v>
      </c>
      <c r="B15" s="5">
        <f>+xform!AA18</f>
        <v>0.020477335171909184</v>
      </c>
      <c r="C15" s="5">
        <f>+xform!P18</f>
        <v>0.02413800043103471</v>
      </c>
      <c r="D15" s="3">
        <f t="shared" si="0"/>
        <v>111175.96153947472</v>
      </c>
      <c r="E15" s="3">
        <f t="shared" si="1"/>
        <v>115109.93237513618</v>
      </c>
      <c r="F15" s="3">
        <f t="shared" si="2"/>
        <v>2230.9044493571273</v>
      </c>
      <c r="G15" s="3">
        <f t="shared" si="3"/>
        <v>2713.0363252979587</v>
      </c>
      <c r="H15" s="5">
        <f t="shared" si="4"/>
        <v>-0.03933970835661449</v>
      </c>
    </row>
    <row r="16" spans="1:8" ht="12.75">
      <c r="A16" s="2">
        <f>+xform!A19</f>
        <v>38656</v>
      </c>
      <c r="B16" s="5">
        <f>+xform!AA19</f>
        <v>-0.020207281231702425</v>
      </c>
      <c r="C16" s="5">
        <f>+xform!P19</f>
        <v>-0.02258972704742914</v>
      </c>
      <c r="D16" s="3">
        <f t="shared" si="0"/>
        <v>108929.39761844162</v>
      </c>
      <c r="E16" s="3">
        <f t="shared" si="1"/>
        <v>112509.63042233382</v>
      </c>
      <c r="F16" s="3">
        <f t="shared" si="2"/>
        <v>-2246.563921033099</v>
      </c>
      <c r="G16" s="3">
        <f t="shared" si="3"/>
        <v>-2600.301952802358</v>
      </c>
      <c r="H16" s="5">
        <f t="shared" si="4"/>
        <v>-0.035802328038921916</v>
      </c>
    </row>
    <row r="17" spans="1:8" ht="12.75">
      <c r="A17" s="2">
        <f>+xform!A20</f>
        <v>38686</v>
      </c>
      <c r="B17" s="5">
        <f>+xform!AA20</f>
        <v>0.013823778951668949</v>
      </c>
      <c r="C17" s="5">
        <f>+xform!P20</f>
        <v>0.02996850646629714</v>
      </c>
      <c r="D17" s="3">
        <f t="shared" si="0"/>
        <v>110435.2135324574</v>
      </c>
      <c r="E17" s="3">
        <f t="shared" si="1"/>
        <v>115881.37600916623</v>
      </c>
      <c r="F17" s="3">
        <f t="shared" si="2"/>
        <v>1505.8159140157804</v>
      </c>
      <c r="G17" s="3">
        <f t="shared" si="3"/>
        <v>3371.745586832403</v>
      </c>
      <c r="H17" s="5">
        <f t="shared" si="4"/>
        <v>-0.05446162476708838</v>
      </c>
    </row>
    <row r="18" spans="1:8" ht="12.75">
      <c r="A18" s="2">
        <f>+xform!A21</f>
        <v>38716</v>
      </c>
      <c r="B18" s="5">
        <f>+xform!AA21</f>
        <v>0.013205768281776173</v>
      </c>
      <c r="C18" s="5">
        <f>+xform!P21</f>
        <v>0.00944129313310076</v>
      </c>
      <c r="D18" s="3">
        <f t="shared" si="0"/>
        <v>111893.5953725155</v>
      </c>
      <c r="E18" s="3">
        <f t="shared" si="1"/>
        <v>116975.44604873583</v>
      </c>
      <c r="F18" s="3">
        <f t="shared" si="2"/>
        <v>1458.381840058093</v>
      </c>
      <c r="G18" s="3">
        <f t="shared" si="3"/>
        <v>1094.070039569604</v>
      </c>
      <c r="H18" s="5">
        <f t="shared" si="4"/>
        <v>-0.05081850676220312</v>
      </c>
    </row>
    <row r="19" spans="1:8" ht="12.75">
      <c r="A19" s="2">
        <f>+xform!A22</f>
        <v>38748</v>
      </c>
      <c r="B19" s="5">
        <f>+xform!AA22</f>
        <v>-0.0018264691243053935</v>
      </c>
      <c r="C19" s="5">
        <f>+xform!P22</f>
        <v>0.007030781399331142</v>
      </c>
      <c r="D19" s="3">
        <f t="shared" si="0"/>
        <v>111689.22517536007</v>
      </c>
      <c r="E19" s="3">
        <f t="shared" si="1"/>
        <v>117797.87483899374</v>
      </c>
      <c r="F19" s="3">
        <f t="shared" si="2"/>
        <v>-204.37019715542556</v>
      </c>
      <c r="G19" s="3">
        <f t="shared" si="3"/>
        <v>822.428790257909</v>
      </c>
      <c r="H19" s="5">
        <f t="shared" si="4"/>
        <v>-0.061086496636336696</v>
      </c>
    </row>
    <row r="20" spans="1:8" ht="12.75">
      <c r="A20" s="2">
        <f>+xform!A23</f>
        <v>38776</v>
      </c>
      <c r="B20" s="5">
        <f>+xform!AA23</f>
        <v>0.010819075824341516</v>
      </c>
      <c r="C20" s="5">
        <f>+xform!P23</f>
        <v>0.013333253401922304</v>
      </c>
      <c r="D20" s="3">
        <f t="shared" si="0"/>
        <v>112897.59937129426</v>
      </c>
      <c r="E20" s="3">
        <f t="shared" si="1"/>
        <v>119368.50375442998</v>
      </c>
      <c r="F20" s="3">
        <f t="shared" si="2"/>
        <v>1208.374195934186</v>
      </c>
      <c r="G20" s="3">
        <f t="shared" si="3"/>
        <v>1570.6289154362457</v>
      </c>
      <c r="H20" s="5">
        <f t="shared" si="4"/>
        <v>-0.06470904383135712</v>
      </c>
    </row>
    <row r="21" spans="1:8" ht="12.75">
      <c r="A21" s="2">
        <f>+xform!A24</f>
        <v>38807</v>
      </c>
      <c r="B21" s="5">
        <f>+xform!AA24</f>
        <v>-0.007632659113556437</v>
      </c>
      <c r="C21" s="5">
        <f>+xform!P24</f>
        <v>0.002268722891637309</v>
      </c>
      <c r="D21" s="3">
        <f t="shared" si="0"/>
        <v>112035.8904805543</v>
      </c>
      <c r="E21" s="3">
        <f t="shared" si="1"/>
        <v>119639.31781143816</v>
      </c>
      <c r="F21" s="3">
        <f t="shared" si="2"/>
        <v>-861.7088907399593</v>
      </c>
      <c r="G21" s="3">
        <f t="shared" si="3"/>
        <v>270.81405700817413</v>
      </c>
      <c r="H21" s="5">
        <f t="shared" si="4"/>
        <v>-0.0760342733088386</v>
      </c>
    </row>
    <row r="22" spans="1:8" ht="12.75">
      <c r="A22" s="2">
        <f>+xform!A25</f>
        <v>38835</v>
      </c>
      <c r="B22" s="5">
        <f>+xform!AA25</f>
        <v>-0.013390053797377722</v>
      </c>
      <c r="C22" s="5">
        <f>+xform!P25</f>
        <v>-0.011495290142425663</v>
      </c>
      <c r="D22" s="3">
        <f t="shared" si="0"/>
        <v>110535.72387978257</v>
      </c>
      <c r="E22" s="3">
        <f t="shared" si="1"/>
        <v>118264.0291407538</v>
      </c>
      <c r="F22" s="3">
        <f t="shared" si="2"/>
        <v>-1500.1666007717286</v>
      </c>
      <c r="G22" s="3">
        <f t="shared" si="3"/>
        <v>-1375.2886706843565</v>
      </c>
      <c r="H22" s="5">
        <f t="shared" si="4"/>
        <v>-0.07728305260971235</v>
      </c>
    </row>
    <row r="23" spans="1:8" ht="12.75">
      <c r="A23" s="2">
        <f>+xform!A26</f>
        <v>38868</v>
      </c>
      <c r="B23" s="5">
        <f>+xform!AA26</f>
        <v>-0.02058673772012894</v>
      </c>
      <c r="C23" s="5">
        <f>+xform!P26</f>
        <v>-0.026045886852898624</v>
      </c>
      <c r="D23" s="3">
        <f t="shared" si="0"/>
        <v>108260.1539235649</v>
      </c>
      <c r="E23" s="3">
        <f t="shared" si="1"/>
        <v>115183.73761898582</v>
      </c>
      <c r="F23" s="3">
        <f t="shared" si="2"/>
        <v>-2275.569956217674</v>
      </c>
      <c r="G23" s="3">
        <f t="shared" si="3"/>
        <v>-3080.291521767984</v>
      </c>
      <c r="H23" s="5">
        <f t="shared" si="4"/>
        <v>-0.0692358369542092</v>
      </c>
    </row>
    <row r="24" spans="1:8" ht="12.75">
      <c r="A24" s="2">
        <f>+xform!A27</f>
        <v>38898</v>
      </c>
      <c r="B24" s="5">
        <f>+xform!AA27</f>
        <v>-0.00212494671652495</v>
      </c>
      <c r="C24" s="5">
        <f>+xform!P27</f>
        <v>0.0036111319856971576</v>
      </c>
      <c r="D24" s="3">
        <f t="shared" si="0"/>
        <v>108030.10686495453</v>
      </c>
      <c r="E24" s="3">
        <f t="shared" si="1"/>
        <v>115599.68129813387</v>
      </c>
      <c r="F24" s="3">
        <f t="shared" si="2"/>
        <v>-230.047058610362</v>
      </c>
      <c r="G24" s="3">
        <f t="shared" si="3"/>
        <v>415.9436791480548</v>
      </c>
      <c r="H24" s="5">
        <f t="shared" si="4"/>
        <v>-0.07569574433179338</v>
      </c>
    </row>
    <row r="25" spans="1:8" ht="12.75">
      <c r="A25" s="2">
        <f>+xform!A28</f>
        <v>38929</v>
      </c>
      <c r="B25" s="5">
        <f>+xform!AA28</f>
        <v>0.010336773126428838</v>
      </c>
      <c r="C25" s="5">
        <f>+xform!P28</f>
        <v>0.0095603399837485</v>
      </c>
      <c r="D25" s="3">
        <f t="shared" si="0"/>
        <v>109146.78957044143</v>
      </c>
      <c r="E25" s="3">
        <f t="shared" si="1"/>
        <v>116704.85355335701</v>
      </c>
      <c r="F25" s="3">
        <f t="shared" si="2"/>
        <v>1116.6827054868918</v>
      </c>
      <c r="G25" s="3">
        <f t="shared" si="3"/>
        <v>1105.1722552231367</v>
      </c>
      <c r="H25" s="5">
        <f t="shared" si="4"/>
        <v>-0.07558063982915586</v>
      </c>
    </row>
    <row r="26" spans="1:8" ht="12.75">
      <c r="A26" s="2">
        <f>+xform!A29</f>
        <v>38960</v>
      </c>
      <c r="B26" s="5">
        <f>+xform!AA29</f>
        <v>0.01538695088893376</v>
      </c>
      <c r="C26" s="5">
        <f>+xform!P29</f>
        <v>0.017938903293629238</v>
      </c>
      <c r="D26" s="3">
        <f t="shared" si="0"/>
        <v>110826.2258612466</v>
      </c>
      <c r="E26" s="3">
        <f t="shared" si="1"/>
        <v>118798.41063514784</v>
      </c>
      <c r="F26" s="3">
        <f t="shared" si="2"/>
        <v>1679.4362908051698</v>
      </c>
      <c r="G26" s="3">
        <f t="shared" si="3"/>
        <v>2093.55708179083</v>
      </c>
      <c r="H26" s="5">
        <f t="shared" si="4"/>
        <v>-0.07972184773901247</v>
      </c>
    </row>
    <row r="27" spans="1:8" ht="12.75">
      <c r="A27" s="2">
        <f>+xform!A30</f>
        <v>38989</v>
      </c>
      <c r="B27" s="5">
        <f>+xform!AA30</f>
        <v>0.018466502615637356</v>
      </c>
      <c r="C27" s="5">
        <f>+xform!P30</f>
        <v>0.018403510271350006</v>
      </c>
      <c r="D27" s="3">
        <f t="shared" si="0"/>
        <v>112872.79865099453</v>
      </c>
      <c r="E27" s="3">
        <f t="shared" si="1"/>
        <v>120984.71840549185</v>
      </c>
      <c r="F27" s="3">
        <f t="shared" si="2"/>
        <v>2046.5727897479373</v>
      </c>
      <c r="G27" s="3">
        <f t="shared" si="3"/>
        <v>2186.3077703440067</v>
      </c>
      <c r="H27" s="5">
        <f t="shared" si="4"/>
        <v>-0.08111919754497321</v>
      </c>
    </row>
    <row r="28" spans="1:8" ht="12.75">
      <c r="A28" s="2">
        <f>+xform!A31</f>
        <v>39021</v>
      </c>
      <c r="B28" s="5">
        <f>+xform!AA31</f>
        <v>0.001688082143416392</v>
      </c>
      <c r="C28" s="5">
        <f>+xform!P31</f>
        <v>0.008791406201108076</v>
      </c>
      <c r="D28" s="3">
        <f t="shared" si="0"/>
        <v>113063.33720687471</v>
      </c>
      <c r="E28" s="3">
        <f t="shared" si="1"/>
        <v>122048.3442091212</v>
      </c>
      <c r="F28" s="3">
        <f t="shared" si="2"/>
        <v>190.53855588017905</v>
      </c>
      <c r="G28" s="3">
        <f t="shared" si="3"/>
        <v>1063.6258036293584</v>
      </c>
      <c r="H28" s="5">
        <f t="shared" si="4"/>
        <v>-0.08985007002246492</v>
      </c>
    </row>
    <row r="29" spans="1:8" ht="12.75">
      <c r="A29" s="2">
        <f>+xform!A32</f>
        <v>39051</v>
      </c>
      <c r="B29" s="5">
        <f>+xform!AA32</f>
        <v>0.0006831950115318483</v>
      </c>
      <c r="C29" s="5">
        <f>+xform!P32</f>
        <v>-0.00696154406550552</v>
      </c>
      <c r="D29" s="3">
        <f t="shared" si="0"/>
        <v>113140.58151484159</v>
      </c>
      <c r="E29" s="3">
        <f t="shared" si="1"/>
        <v>121198.69928278742</v>
      </c>
      <c r="F29" s="3">
        <f t="shared" si="2"/>
        <v>77.24430796687375</v>
      </c>
      <c r="G29" s="3">
        <f t="shared" si="3"/>
        <v>-849.6449263337854</v>
      </c>
      <c r="H29" s="5">
        <f t="shared" si="4"/>
        <v>-0.08058117767945827</v>
      </c>
    </row>
    <row r="30" spans="1:8" ht="12.75">
      <c r="A30" s="2">
        <f>+xform!A33</f>
        <v>39080</v>
      </c>
      <c r="B30" s="5">
        <f>+xform!AA33</f>
        <v>0.010264161787893857</v>
      </c>
      <c r="C30" s="5">
        <f>+xform!P33</f>
        <v>0.015286519740643677</v>
      </c>
      <c r="D30" s="3">
        <f t="shared" si="0"/>
        <v>114301.87474828631</v>
      </c>
      <c r="E30" s="3">
        <f t="shared" si="1"/>
        <v>123051.4055919141</v>
      </c>
      <c r="F30" s="3">
        <f t="shared" si="2"/>
        <v>1161.293233444725</v>
      </c>
      <c r="G30" s="3">
        <f t="shared" si="3"/>
        <v>1852.7063091266755</v>
      </c>
      <c r="H30" s="5">
        <f t="shared" si="4"/>
        <v>-0.08749530843627795</v>
      </c>
    </row>
    <row r="31" spans="1:8" ht="12.75">
      <c r="A31" s="2">
        <f>+xform!A34</f>
        <v>39113</v>
      </c>
      <c r="B31" s="5">
        <f>+xform!AA34</f>
        <v>0.0042349322014483964</v>
      </c>
      <c r="C31" s="5">
        <f>+xform!P34</f>
        <v>0.007929421160198001</v>
      </c>
      <c r="D31" s="3">
        <f t="shared" si="0"/>
        <v>114785.93543834375</v>
      </c>
      <c r="E31" s="3">
        <f t="shared" si="1"/>
        <v>124027.13201120672</v>
      </c>
      <c r="F31" s="3">
        <f t="shared" si="2"/>
        <v>484.06069005743484</v>
      </c>
      <c r="G31" s="3">
        <f t="shared" si="3"/>
        <v>975.7264192926232</v>
      </c>
      <c r="H31" s="5">
        <f t="shared" si="4"/>
        <v>-0.09241196572862975</v>
      </c>
    </row>
    <row r="32" spans="1:8" ht="12.75">
      <c r="A32" s="2">
        <f>+xform!A35</f>
        <v>39141</v>
      </c>
      <c r="B32" s="5">
        <f>+xform!AA35</f>
        <v>-0.0019035480314035995</v>
      </c>
      <c r="C32" s="5">
        <f>+xform!P35</f>
        <v>-0.009868072339516965</v>
      </c>
      <c r="D32" s="3">
        <f t="shared" si="0"/>
        <v>114567.43489690727</v>
      </c>
      <c r="E32" s="3">
        <f t="shared" si="1"/>
        <v>122803.22330045732</v>
      </c>
      <c r="F32" s="3">
        <f t="shared" si="2"/>
        <v>-218.5005414364714</v>
      </c>
      <c r="G32" s="3">
        <f t="shared" si="3"/>
        <v>-1223.9087107493979</v>
      </c>
      <c r="H32" s="5">
        <f t="shared" si="4"/>
        <v>-0.08235788403550037</v>
      </c>
    </row>
    <row r="33" spans="1:8" ht="12.75">
      <c r="A33" s="2">
        <f>+xform!A36</f>
        <v>39171</v>
      </c>
      <c r="B33" s="5">
        <f>+xform!AA36</f>
        <v>0.0051550390208710715</v>
      </c>
      <c r="C33" s="5">
        <f>+xform!P36</f>
        <v>0.0053943383882770635</v>
      </c>
      <c r="D33" s="3">
        <f t="shared" si="0"/>
        <v>115158.03449432192</v>
      </c>
      <c r="E33" s="3">
        <f t="shared" si="1"/>
        <v>123465.66544211115</v>
      </c>
      <c r="F33" s="3">
        <f t="shared" si="2"/>
        <v>590.5995974146499</v>
      </c>
      <c r="G33" s="3">
        <f t="shared" si="3"/>
        <v>662.4421416538244</v>
      </c>
      <c r="H33" s="5">
        <f t="shared" si="4"/>
        <v>-0.08307630947789235</v>
      </c>
    </row>
    <row r="34" spans="1:8" ht="12.75">
      <c r="A34" s="2">
        <f>+xform!A37</f>
        <v>39202</v>
      </c>
      <c r="B34" s="5">
        <f>+xform!AA37</f>
        <v>0.006336555032491604</v>
      </c>
      <c r="C34" s="5">
        <f>+xform!P37</f>
        <v>0.02363534420728496</v>
      </c>
      <c r="D34" s="3">
        <f t="shared" si="0"/>
        <v>115887.73971732876</v>
      </c>
      <c r="E34" s="3">
        <f t="shared" si="1"/>
        <v>126383.81894261693</v>
      </c>
      <c r="F34" s="3">
        <f t="shared" si="2"/>
        <v>729.7052230068366</v>
      </c>
      <c r="G34" s="3">
        <f t="shared" si="3"/>
        <v>2918.1535005057813</v>
      </c>
      <c r="H34" s="5">
        <f t="shared" si="4"/>
        <v>-0.10496079225288169</v>
      </c>
    </row>
    <row r="35" spans="1:8" ht="12.75">
      <c r="A35" s="2">
        <f>+xform!A38</f>
        <v>39233</v>
      </c>
      <c r="B35" s="5">
        <f>+xform!AA38</f>
        <v>0.006176754553449953</v>
      </c>
      <c r="C35" s="5">
        <f>+xform!P38</f>
        <v>0.019601061678657675</v>
      </c>
      <c r="D35" s="3">
        <f aca="true" t="shared" si="5" ref="D35:D66">+D34*(1+B35)</f>
        <v>116603.5498413168</v>
      </c>
      <c r="E35" s="3">
        <f aca="true" t="shared" si="6" ref="E35:E66">+E34*(1+C35)</f>
        <v>128861.07597289547</v>
      </c>
      <c r="F35" s="3">
        <f aca="true" t="shared" si="7" ref="F35:F66">+D35-D34</f>
        <v>715.8101239880343</v>
      </c>
      <c r="G35" s="3">
        <f aca="true" t="shared" si="8" ref="G35:G66">+E35-E34</f>
        <v>2477.257030278546</v>
      </c>
      <c r="H35" s="5">
        <f aca="true" t="shared" si="9" ref="H35:H66">+(D35/D$2-1)-(E35/E$2-1)</f>
        <v>-0.12257526131578667</v>
      </c>
    </row>
    <row r="36" spans="1:8" ht="12.75">
      <c r="A36" s="2">
        <f>+xform!A39</f>
        <v>39262</v>
      </c>
      <c r="B36" s="5">
        <f>+xform!AA39</f>
        <v>-0.006728433842920785</v>
      </c>
      <c r="C36" s="5">
        <f>+xform!P39</f>
        <v>-0.007331862900961195</v>
      </c>
      <c r="D36" s="3">
        <f t="shared" si="5"/>
        <v>115818.99057035978</v>
      </c>
      <c r="E36" s="3">
        <f t="shared" si="6"/>
        <v>127916.28423059186</v>
      </c>
      <c r="F36" s="3">
        <f t="shared" si="7"/>
        <v>-784.5592709570192</v>
      </c>
      <c r="G36" s="3">
        <f t="shared" si="8"/>
        <v>-944.7917423036124</v>
      </c>
      <c r="H36" s="5">
        <f t="shared" si="9"/>
        <v>-0.12097293660232089</v>
      </c>
    </row>
    <row r="37" spans="1:8" ht="12.75">
      <c r="A37" s="2">
        <f>+xform!A40</f>
        <v>39294</v>
      </c>
      <c r="B37" s="5">
        <f>+xform!AA40</f>
        <v>-0.010938156231900868</v>
      </c>
      <c r="C37" s="5">
        <f>+xform!P40</f>
        <v>-0.017598824760973852</v>
      </c>
      <c r="D37" s="3">
        <f t="shared" si="5"/>
        <v>114552.14435688013</v>
      </c>
      <c r="E37" s="3">
        <f t="shared" si="6"/>
        <v>125665.10796034275</v>
      </c>
      <c r="F37" s="3">
        <f t="shared" si="7"/>
        <v>-1266.8462134796428</v>
      </c>
      <c r="G37" s="3">
        <f t="shared" si="8"/>
        <v>-2251.1762702491105</v>
      </c>
      <c r="H37" s="5">
        <f t="shared" si="9"/>
        <v>-0.11112963603462633</v>
      </c>
    </row>
    <row r="38" spans="1:8" ht="12.75">
      <c r="A38" s="2">
        <f>+xform!A41</f>
        <v>39325</v>
      </c>
      <c r="B38" s="5">
        <f>+xform!AA41</f>
        <v>0.009143489344014495</v>
      </c>
      <c r="C38" s="5">
        <f>+xform!P41</f>
        <v>0.0016910411440141048</v>
      </c>
      <c r="D38" s="3">
        <f t="shared" si="5"/>
        <v>115599.55066814128</v>
      </c>
      <c r="E38" s="3">
        <f t="shared" si="6"/>
        <v>125877.61282827066</v>
      </c>
      <c r="F38" s="3">
        <f t="shared" si="7"/>
        <v>1047.4063112611475</v>
      </c>
      <c r="G38" s="3">
        <f t="shared" si="8"/>
        <v>212.50486792791344</v>
      </c>
      <c r="H38" s="5">
        <f t="shared" si="9"/>
        <v>-0.10278062160129386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115542.78316770725</v>
      </c>
      <c r="E39" s="3">
        <f t="shared" si="6"/>
        <v>126728.42857774335</v>
      </c>
      <c r="F39" s="3">
        <f t="shared" si="7"/>
        <v>-56.76750043402717</v>
      </c>
      <c r="G39" s="3">
        <f t="shared" si="8"/>
        <v>850.8157494726911</v>
      </c>
      <c r="H39" s="5">
        <f t="shared" si="9"/>
        <v>-0.11185645410036105</v>
      </c>
    </row>
    <row r="40" spans="1:8" ht="12.75">
      <c r="A40" s="2">
        <f>+xform!A43</f>
        <v>39386</v>
      </c>
      <c r="B40" s="5">
        <f>+xform!AA43</f>
        <v>0.004415366056323365</v>
      </c>
      <c r="C40" s="5">
        <f>+xform!P43</f>
        <v>-2.0456836111459658E-05</v>
      </c>
      <c r="D40" s="3">
        <f t="shared" si="5"/>
        <v>116052.94685055908</v>
      </c>
      <c r="E40" s="3">
        <f t="shared" si="6"/>
        <v>126725.83611504929</v>
      </c>
      <c r="F40" s="3">
        <f t="shared" si="7"/>
        <v>510.163682851824</v>
      </c>
      <c r="G40" s="3">
        <f t="shared" si="8"/>
        <v>-2.592462694068672</v>
      </c>
      <c r="H40" s="5">
        <f t="shared" si="9"/>
        <v>-0.10672889264490215</v>
      </c>
    </row>
    <row r="41" spans="1:8" ht="12.75">
      <c r="A41" s="2">
        <f>+xform!A44</f>
        <v>39416</v>
      </c>
      <c r="B41" s="5">
        <f>+xform!AA44</f>
        <v>0.0023148359242105374</v>
      </c>
      <c r="C41" s="5">
        <f>+xform!P44</f>
        <v>-0.020671386616618014</v>
      </c>
      <c r="D41" s="3">
        <f t="shared" si="5"/>
        <v>116321.59038103923</v>
      </c>
      <c r="E41" s="3">
        <f t="shared" si="6"/>
        <v>124106.23736240092</v>
      </c>
      <c r="F41" s="3">
        <f t="shared" si="7"/>
        <v>268.6435304801562</v>
      </c>
      <c r="G41" s="3">
        <f t="shared" si="8"/>
        <v>-2619.598752648366</v>
      </c>
      <c r="H41" s="5">
        <f t="shared" si="9"/>
        <v>-0.07784646981361676</v>
      </c>
    </row>
    <row r="42" spans="1:8" ht="12.75">
      <c r="A42" s="2">
        <f>+xform!A45</f>
        <v>39444</v>
      </c>
      <c r="B42" s="5">
        <f>+xform!AA45</f>
        <v>-0.004199016884418229</v>
      </c>
      <c r="C42" s="5">
        <f>+xform!P45</f>
        <v>0.001333237621135041</v>
      </c>
      <c r="D42" s="3">
        <f t="shared" si="5"/>
        <v>115833.15405900686</v>
      </c>
      <c r="E42" s="3">
        <f t="shared" si="6"/>
        <v>124271.70046706998</v>
      </c>
      <c r="F42" s="3">
        <f t="shared" si="7"/>
        <v>-488.4363220323721</v>
      </c>
      <c r="G42" s="3">
        <f t="shared" si="8"/>
        <v>165.4631046690629</v>
      </c>
      <c r="H42" s="5">
        <f t="shared" si="9"/>
        <v>-0.08438546408063119</v>
      </c>
    </row>
    <row r="43" spans="1:8" ht="12.75">
      <c r="A43" s="2">
        <f>+xform!A46</f>
        <v>39477</v>
      </c>
      <c r="B43" s="5">
        <f>+xform!AA46</f>
        <v>-0.028368797893717924</v>
      </c>
      <c r="C43" s="5">
        <f>+xform!P46</f>
        <v>-0.0598596932086321</v>
      </c>
      <c r="D43" s="3">
        <f t="shared" si="5"/>
        <v>112547.106722115</v>
      </c>
      <c r="E43" s="3">
        <f t="shared" si="6"/>
        <v>116832.83460259614</v>
      </c>
      <c r="F43" s="3">
        <f t="shared" si="7"/>
        <v>-3286.047336891861</v>
      </c>
      <c r="G43" s="3">
        <f t="shared" si="8"/>
        <v>-7438.865864473846</v>
      </c>
      <c r="H43" s="5">
        <f t="shared" si="9"/>
        <v>-0.04285727880481138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114038.45530942219</v>
      </c>
      <c r="E44" s="3">
        <f t="shared" si="6"/>
        <v>115341.23606162152</v>
      </c>
      <c r="F44" s="3">
        <f t="shared" si="7"/>
        <v>1491.3485873071913</v>
      </c>
      <c r="G44" s="3">
        <f t="shared" si="8"/>
        <v>-1491.5985409746208</v>
      </c>
      <c r="H44" s="5">
        <f t="shared" si="9"/>
        <v>-0.013027807521993395</v>
      </c>
    </row>
    <row r="45" spans="1:8" ht="12.75">
      <c r="A45" s="2">
        <f>+xform!A48</f>
        <v>39538</v>
      </c>
      <c r="B45" s="5">
        <f>+xform!AA48</f>
        <v>-0.011456294744732254</v>
      </c>
      <c r="C45" s="5">
        <f>+xform!P48</f>
        <v>-0.028312546409394717</v>
      </c>
      <c r="D45" s="3">
        <f t="shared" si="5"/>
        <v>112731.99715316347</v>
      </c>
      <c r="E45" s="3">
        <f t="shared" si="6"/>
        <v>112075.6319627099</v>
      </c>
      <c r="F45" s="3">
        <f t="shared" si="7"/>
        <v>-1306.4581562587264</v>
      </c>
      <c r="G45" s="3">
        <f t="shared" si="8"/>
        <v>-3265.6040989116154</v>
      </c>
      <c r="H45" s="5">
        <f t="shared" si="9"/>
        <v>0.006563651904535561</v>
      </c>
    </row>
    <row r="46" spans="1:8" ht="12.75">
      <c r="A46" s="2">
        <f>+xform!A49</f>
        <v>39568</v>
      </c>
      <c r="B46" s="5">
        <f>+xform!AA49</f>
        <v>0.002385687821062165</v>
      </c>
      <c r="C46" s="5">
        <f>+xform!P49</f>
        <v>0.042020535187745844</v>
      </c>
      <c r="D46" s="3">
        <f t="shared" si="5"/>
        <v>113000.94050581579</v>
      </c>
      <c r="E46" s="3">
        <f t="shared" si="6"/>
        <v>116785.1099992878</v>
      </c>
      <c r="F46" s="3">
        <f t="shared" si="7"/>
        <v>268.94335265232075</v>
      </c>
      <c r="G46" s="3">
        <f t="shared" si="8"/>
        <v>4709.478036577901</v>
      </c>
      <c r="H46" s="5">
        <f t="shared" si="9"/>
        <v>-0.037841694934720005</v>
      </c>
    </row>
    <row r="47" spans="1:8" ht="12.75">
      <c r="A47" s="2">
        <f>+xform!A50</f>
        <v>39598</v>
      </c>
      <c r="B47" s="5">
        <f>+xform!AA50</f>
        <v>-0.013110636984048862</v>
      </c>
      <c r="C47" s="5">
        <f>+xform!P50</f>
        <v>-0.00435567264635669</v>
      </c>
      <c r="D47" s="3">
        <f t="shared" si="5"/>
        <v>111519.42619598792</v>
      </c>
      <c r="E47" s="3">
        <f t="shared" si="6"/>
        <v>116276.43229016215</v>
      </c>
      <c r="F47" s="3">
        <f t="shared" si="7"/>
        <v>-1481.514309827864</v>
      </c>
      <c r="G47" s="3">
        <f t="shared" si="8"/>
        <v>-508.67770912565175</v>
      </c>
      <c r="H47" s="5">
        <f t="shared" si="9"/>
        <v>-0.04757006094174243</v>
      </c>
    </row>
    <row r="48" spans="1:8" ht="12.75">
      <c r="A48" s="2">
        <f>+xform!A51</f>
        <v>39629</v>
      </c>
      <c r="B48" s="5">
        <f>+xform!AA51</f>
        <v>-0.028944527192016532</v>
      </c>
      <c r="C48" s="5">
        <f>+xform!P51</f>
        <v>-0.06348926125238827</v>
      </c>
      <c r="D48" s="3">
        <f t="shared" si="5"/>
        <v>108291.54913202007</v>
      </c>
      <c r="E48" s="3">
        <f t="shared" si="6"/>
        <v>108894.1275029964</v>
      </c>
      <c r="F48" s="3">
        <f t="shared" si="7"/>
        <v>-3227.877063967855</v>
      </c>
      <c r="G48" s="3">
        <f t="shared" si="8"/>
        <v>-7382.304787165747</v>
      </c>
      <c r="H48" s="5">
        <f t="shared" si="9"/>
        <v>-0.006025783709763477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109991.23608393883</v>
      </c>
      <c r="E49" s="3">
        <f t="shared" si="6"/>
        <v>110119.5427011481</v>
      </c>
      <c r="F49" s="3">
        <f t="shared" si="7"/>
        <v>1699.6869519187603</v>
      </c>
      <c r="G49" s="3">
        <f t="shared" si="8"/>
        <v>1225.4151981516916</v>
      </c>
      <c r="H49" s="5">
        <f t="shared" si="9"/>
        <v>-0.0012830661720926173</v>
      </c>
    </row>
    <row r="50" spans="1:8" ht="12.75">
      <c r="A50" s="2">
        <f>+xform!A53</f>
        <v>39689</v>
      </c>
      <c r="B50" s="5">
        <f>+xform!AA53</f>
        <v>0.011365538674116278</v>
      </c>
      <c r="C50" s="5">
        <f>+xform!P53</f>
        <v>0.023160496003322085</v>
      </c>
      <c r="D50" s="3">
        <f t="shared" si="5"/>
        <v>111241.34573146468</v>
      </c>
      <c r="E50" s="3">
        <f t="shared" si="6"/>
        <v>112669.96592976569</v>
      </c>
      <c r="F50" s="3">
        <f t="shared" si="7"/>
        <v>1250.1096475258528</v>
      </c>
      <c r="G50" s="3">
        <f t="shared" si="8"/>
        <v>2550.4232286175975</v>
      </c>
      <c r="H50" s="5">
        <f t="shared" si="9"/>
        <v>-0.014286201983010116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112631.0062482121</v>
      </c>
      <c r="E51" s="3">
        <f t="shared" si="6"/>
        <v>107438.87295360136</v>
      </c>
      <c r="F51" s="3">
        <f t="shared" si="7"/>
        <v>1389.660516747419</v>
      </c>
      <c r="G51" s="3">
        <f t="shared" si="8"/>
        <v>-5231.092976164335</v>
      </c>
      <c r="H51" s="5">
        <f t="shared" si="9"/>
        <v>0.05192133294610746</v>
      </c>
    </row>
    <row r="52" spans="1:8" ht="12.75">
      <c r="A52" s="2">
        <f>+xform!A55</f>
        <v>39752</v>
      </c>
      <c r="B52" s="5">
        <f>+xform!AA55</f>
        <v>-0.009262011590744038</v>
      </c>
      <c r="C52" s="5">
        <f>+xform!P55</f>
        <v>-0.06960623233880557</v>
      </c>
      <c r="D52" s="3">
        <f t="shared" si="5"/>
        <v>111587.816562864</v>
      </c>
      <c r="E52" s="3">
        <f t="shared" si="6"/>
        <v>99960.45780057357</v>
      </c>
      <c r="F52" s="3">
        <f t="shared" si="7"/>
        <v>-1043.1896853481012</v>
      </c>
      <c r="G52" s="3">
        <f t="shared" si="8"/>
        <v>-7478.415153027789</v>
      </c>
      <c r="H52" s="5">
        <f t="shared" si="9"/>
        <v>0.1162735876229044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113450.1472888791</v>
      </c>
      <c r="E53" s="3">
        <f t="shared" si="6"/>
        <v>96891.99836966519</v>
      </c>
      <c r="F53" s="3">
        <f t="shared" si="7"/>
        <v>1862.330726015105</v>
      </c>
      <c r="G53" s="3">
        <f t="shared" si="8"/>
        <v>-3068.459430908377</v>
      </c>
      <c r="H53" s="5">
        <f t="shared" si="9"/>
        <v>0.1655814891921391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114704.37002272598</v>
      </c>
      <c r="E54" s="3">
        <f t="shared" si="6"/>
        <v>94569.63820151775</v>
      </c>
      <c r="F54" s="3">
        <f t="shared" si="7"/>
        <v>1254.2227338468801</v>
      </c>
      <c r="G54" s="3">
        <f t="shared" si="8"/>
        <v>-2322.3601681474393</v>
      </c>
      <c r="H54" s="5">
        <f t="shared" si="9"/>
        <v>0.2013473182120823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114464.75934703322</v>
      </c>
      <c r="E55" s="3">
        <f t="shared" si="6"/>
        <v>93220.42153000586</v>
      </c>
      <c r="F55" s="3">
        <f t="shared" si="7"/>
        <v>-239.61067569276202</v>
      </c>
      <c r="G55" s="3">
        <f t="shared" si="8"/>
        <v>-1349.2166715118947</v>
      </c>
      <c r="H55" s="5">
        <f t="shared" si="9"/>
        <v>0.2124433781702736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115240.87287972002</v>
      </c>
      <c r="E56" s="3">
        <f t="shared" si="6"/>
        <v>87293.77802265009</v>
      </c>
      <c r="F56" s="3">
        <f t="shared" si="7"/>
        <v>776.1135326867952</v>
      </c>
      <c r="G56" s="3">
        <f t="shared" si="8"/>
        <v>-5926.643507355766</v>
      </c>
      <c r="H56" s="5">
        <f t="shared" si="9"/>
        <v>0.2794709485706993</v>
      </c>
    </row>
    <row r="57" spans="1:8" ht="12.75">
      <c r="A57" s="2">
        <f>+xform!A60</f>
        <v>39903</v>
      </c>
      <c r="B57" s="5">
        <f>+xform!AA60</f>
        <v>0.014560482789795666</v>
      </c>
      <c r="C57" s="5">
        <f>+xform!P60</f>
        <v>0.028862937868835776</v>
      </c>
      <c r="D57" s="3">
        <f t="shared" si="5"/>
        <v>116918.8356259662</v>
      </c>
      <c r="E57" s="3">
        <f t="shared" si="6"/>
        <v>89813.3329140538</v>
      </c>
      <c r="F57" s="3">
        <f t="shared" si="7"/>
        <v>1677.9627462461794</v>
      </c>
      <c r="G57" s="3">
        <f t="shared" si="8"/>
        <v>2519.5548914037063</v>
      </c>
      <c r="H57" s="5">
        <f t="shared" si="9"/>
        <v>0.2710550271191239</v>
      </c>
    </row>
    <row r="58" spans="1:8" ht="12.75">
      <c r="A58" s="2">
        <f>+xform!A61</f>
        <v>39933</v>
      </c>
      <c r="B58" s="5">
        <f>+xform!AA61</f>
        <v>0.01455328382725718</v>
      </c>
      <c r="C58" s="5">
        <f>+xform!P61</f>
        <v>0.08644812902958793</v>
      </c>
      <c r="D58" s="3">
        <f t="shared" si="5"/>
        <v>118620.38862558329</v>
      </c>
      <c r="E58" s="3">
        <f t="shared" si="6"/>
        <v>97577.52750638526</v>
      </c>
      <c r="F58" s="3">
        <f t="shared" si="7"/>
        <v>1701.5529996170953</v>
      </c>
      <c r="G58" s="3">
        <f t="shared" si="8"/>
        <v>7764.194592331463</v>
      </c>
      <c r="H58" s="5">
        <f t="shared" si="9"/>
        <v>0.2104286111919802</v>
      </c>
    </row>
    <row r="59" spans="1:8" ht="12.75">
      <c r="A59" s="2">
        <f>+xform!A62</f>
        <v>39962</v>
      </c>
      <c r="B59" s="5">
        <f>+xform!AA62</f>
        <v>-0.012546406977129505</v>
      </c>
      <c r="C59" s="5">
        <f>+xform!P62</f>
        <v>-0.0016837207330216545</v>
      </c>
      <c r="D59" s="3">
        <f t="shared" si="5"/>
        <v>117132.12895410146</v>
      </c>
      <c r="E59" s="3">
        <f t="shared" si="6"/>
        <v>97413.23420024576</v>
      </c>
      <c r="F59" s="3">
        <f t="shared" si="7"/>
        <v>-1488.2596714818355</v>
      </c>
      <c r="G59" s="3">
        <f t="shared" si="8"/>
        <v>-164.2933061395015</v>
      </c>
      <c r="H59" s="5">
        <f t="shared" si="9"/>
        <v>0.19718894753855698</v>
      </c>
    </row>
    <row r="60" spans="1:8" ht="12.75">
      <c r="A60" s="2">
        <f>+xform!A63</f>
        <v>39994</v>
      </c>
      <c r="B60" s="5">
        <f>+xform!AA63</f>
        <v>0.013185547088306323</v>
      </c>
      <c r="C60" s="5">
        <f>+xform!P63</f>
        <v>0.0026330860591441073</v>
      </c>
      <c r="D60" s="3">
        <f t="shared" si="5"/>
        <v>118676.58015597932</v>
      </c>
      <c r="E60" s="3">
        <f t="shared" si="6"/>
        <v>97669.73162919458</v>
      </c>
      <c r="F60" s="3">
        <f t="shared" si="7"/>
        <v>1544.4512018778623</v>
      </c>
      <c r="G60" s="3">
        <f t="shared" si="8"/>
        <v>256.4974289488164</v>
      </c>
      <c r="H60" s="5">
        <f t="shared" si="9"/>
        <v>0.2100684852678475</v>
      </c>
    </row>
    <row r="61" spans="1:8" ht="12.75">
      <c r="A61" s="2">
        <f>+xform!A64</f>
        <v>40025</v>
      </c>
      <c r="B61" s="5">
        <f>+xform!AA64</f>
        <v>0.02713010276904379</v>
      </c>
      <c r="C61" s="5">
        <f>+xform!P64</f>
        <v>0.05555632157722845</v>
      </c>
      <c r="D61" s="3">
        <f t="shared" si="5"/>
        <v>121896.2879718897</v>
      </c>
      <c r="E61" s="3">
        <f t="shared" si="6"/>
        <v>103095.90264794772</v>
      </c>
      <c r="F61" s="3">
        <f t="shared" si="7"/>
        <v>3219.707815910384</v>
      </c>
      <c r="G61" s="3">
        <f t="shared" si="8"/>
        <v>5426.171018753143</v>
      </c>
      <c r="H61" s="5">
        <f t="shared" si="9"/>
        <v>0.1880038532394197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122267.9672024438</v>
      </c>
      <c r="E62" s="3">
        <f t="shared" si="6"/>
        <v>105455.43556158895</v>
      </c>
      <c r="F62" s="3">
        <f t="shared" si="7"/>
        <v>371.6792305541021</v>
      </c>
      <c r="G62" s="3">
        <f t="shared" si="8"/>
        <v>2359.532913641233</v>
      </c>
      <c r="H62" s="5">
        <f t="shared" si="9"/>
        <v>0.16812531640854833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123072.33178578533</v>
      </c>
      <c r="E63" s="3">
        <f t="shared" si="6"/>
        <v>107118.52025286357</v>
      </c>
      <c r="F63" s="3">
        <f t="shared" si="7"/>
        <v>804.3645833415212</v>
      </c>
      <c r="G63" s="3">
        <f t="shared" si="8"/>
        <v>1663.0846912746201</v>
      </c>
      <c r="H63" s="5">
        <f t="shared" si="9"/>
        <v>0.15953811532921747</v>
      </c>
    </row>
    <row r="64" spans="1:8" ht="12.75">
      <c r="A64" s="2">
        <f>+xform!A67</f>
        <v>40116</v>
      </c>
      <c r="B64" s="5">
        <f>+xform!AA67</f>
        <v>-0.004462790812255425</v>
      </c>
      <c r="C64" s="5">
        <f>+xform!P67</f>
        <v>-0.02358921683209244</v>
      </c>
      <c r="D64" s="3">
        <f t="shared" si="5"/>
        <v>122523.08571424887</v>
      </c>
      <c r="E64" s="3">
        <f t="shared" si="6"/>
        <v>104591.67825188588</v>
      </c>
      <c r="F64" s="3">
        <f t="shared" si="7"/>
        <v>-549.2460715364577</v>
      </c>
      <c r="G64" s="3">
        <f t="shared" si="8"/>
        <v>-2526.842000977689</v>
      </c>
      <c r="H64" s="5">
        <f t="shared" si="9"/>
        <v>0.1793140746236297</v>
      </c>
    </row>
    <row r="65" spans="1:8" ht="12.75">
      <c r="A65" s="2">
        <f>+xform!A68</f>
        <v>40147</v>
      </c>
      <c r="B65" s="5">
        <f>+xform!AA68</f>
        <v>0.012569583831704777</v>
      </c>
      <c r="C65" s="5">
        <f>+xform!P68</f>
        <v>0.015355946844768329</v>
      </c>
      <c r="D65" s="3">
        <f t="shared" si="5"/>
        <v>124063.14991145328</v>
      </c>
      <c r="E65" s="3">
        <f t="shared" si="6"/>
        <v>106197.78250352696</v>
      </c>
      <c r="F65" s="3">
        <f t="shared" si="7"/>
        <v>1540.0641972044104</v>
      </c>
      <c r="G65" s="3">
        <f t="shared" si="8"/>
        <v>1606.1042516410816</v>
      </c>
      <c r="H65" s="5">
        <f t="shared" si="9"/>
        <v>0.17865367407926325</v>
      </c>
    </row>
    <row r="66" spans="1:8" ht="12.75">
      <c r="A66" s="2">
        <f>+xform!A69</f>
        <v>40177</v>
      </c>
      <c r="B66" s="5">
        <f>+xform!AA69</f>
        <v>0.015510794511618615</v>
      </c>
      <c r="C66" s="5">
        <f>+xform!P69</f>
        <v>0.04056493821876361</v>
      </c>
      <c r="D66" s="3">
        <f t="shared" si="5"/>
        <v>125987.46793619396</v>
      </c>
      <c r="E66" s="3">
        <f t="shared" si="6"/>
        <v>110505.68898975223</v>
      </c>
      <c r="F66" s="3">
        <f t="shared" si="7"/>
        <v>1924.3180247406854</v>
      </c>
      <c r="G66" s="3">
        <f t="shared" si="8"/>
        <v>4307.906486225271</v>
      </c>
      <c r="H66" s="5">
        <f t="shared" si="9"/>
        <v>0.15481778946441715</v>
      </c>
    </row>
    <row r="67" spans="1:8" ht="12.75">
      <c r="A67" s="2">
        <f>+xform!A70</f>
        <v>40207</v>
      </c>
      <c r="B67" s="5">
        <f>+xform!AA70</f>
        <v>-0.02146140652297624</v>
      </c>
      <c r="C67" s="5">
        <f>+xform!P70</f>
        <v>-0.02056280225853608</v>
      </c>
      <c r="D67" s="3">
        <f aca="true" t="shared" si="10" ref="D67:D98">+D66*(1+B67)</f>
        <v>123283.59967001487</v>
      </c>
      <c r="E67" s="3">
        <f aca="true" t="shared" si="11" ref="E67:E98">+E66*(1+C67)</f>
        <v>108233.38235861267</v>
      </c>
      <c r="F67" s="3">
        <f aca="true" t="shared" si="12" ref="F67:F98">+D67-D66</f>
        <v>-2703.8682661790954</v>
      </c>
      <c r="G67" s="3">
        <f aca="true" t="shared" si="13" ref="G67:G98">+E67-E66</f>
        <v>-2272.306631139567</v>
      </c>
      <c r="H67" s="5">
        <f aca="true" t="shared" si="14" ref="H67:H98">+(D67/D$2-1)-(E67/E$2-1)</f>
        <v>0.15050217311402214</v>
      </c>
    </row>
    <row r="68" spans="1:8" ht="12.75">
      <c r="A68" s="2">
        <f>+xform!A71</f>
        <v>40235</v>
      </c>
      <c r="B68" s="5">
        <f>+xform!AA71</f>
        <v>0.008491806632648312</v>
      </c>
      <c r="C68" s="5">
        <f>+xform!P71</f>
        <v>0.009998072939811108</v>
      </c>
      <c r="D68" s="3">
        <f t="shared" si="10"/>
        <v>124330.50015938946</v>
      </c>
      <c r="E68" s="3">
        <f t="shared" si="11"/>
        <v>109315.50760995653</v>
      </c>
      <c r="F68" s="3">
        <f t="shared" si="12"/>
        <v>1046.9004893745878</v>
      </c>
      <c r="G68" s="3">
        <f t="shared" si="13"/>
        <v>1082.1252513438667</v>
      </c>
      <c r="H68" s="5">
        <f t="shared" si="14"/>
        <v>0.15014992549432904</v>
      </c>
    </row>
    <row r="69" spans="1:8" ht="12.75">
      <c r="A69" s="2">
        <f>+xform!A72</f>
        <v>40268</v>
      </c>
      <c r="B69" s="5">
        <f>+xform!AA72</f>
        <v>0.03088120812233388</v>
      </c>
      <c r="C69" s="5">
        <f>+xform!P72</f>
        <v>0.04539450441382993</v>
      </c>
      <c r="D69" s="3">
        <f t="shared" si="10"/>
        <v>128169.97621076544</v>
      </c>
      <c r="E69" s="3">
        <f t="shared" si="11"/>
        <v>114277.83090265677</v>
      </c>
      <c r="F69" s="3">
        <f t="shared" si="12"/>
        <v>3839.476051375983</v>
      </c>
      <c r="G69" s="3">
        <f t="shared" si="13"/>
        <v>4962.323292700239</v>
      </c>
      <c r="H69" s="5">
        <f t="shared" si="14"/>
        <v>0.13892145308108672</v>
      </c>
    </row>
    <row r="70" spans="1:8" ht="12.75">
      <c r="A70" s="2">
        <f>+xform!A73</f>
        <v>40298</v>
      </c>
      <c r="B70" s="5">
        <f>+xform!AA73</f>
        <v>-0.013473645819227628</v>
      </c>
      <c r="C70" s="5">
        <f>+xform!P73</f>
        <v>-3.723355251428239E-05</v>
      </c>
      <c r="D70" s="3">
        <f t="shared" si="10"/>
        <v>126443.05934664275</v>
      </c>
      <c r="E70" s="3">
        <f t="shared" si="11"/>
        <v>114273.57593303864</v>
      </c>
      <c r="F70" s="3">
        <f t="shared" si="12"/>
        <v>-1726.916864122686</v>
      </c>
      <c r="G70" s="3">
        <f t="shared" si="13"/>
        <v>-4.254969618137693</v>
      </c>
      <c r="H70" s="5">
        <f t="shared" si="14"/>
        <v>0.1216948341360411</v>
      </c>
    </row>
    <row r="71" spans="1:8" ht="12.75">
      <c r="A71" s="2">
        <f>+xform!A74</f>
        <v>40329</v>
      </c>
      <c r="B71" s="5">
        <f>+xform!AA74</f>
        <v>0.0027676666761175094</v>
      </c>
      <c r="C71" s="5">
        <f>+xform!P74</f>
        <v>-0.015829563376029785</v>
      </c>
      <c r="D71" s="3">
        <f t="shared" si="10"/>
        <v>126793.01158842281</v>
      </c>
      <c r="E71" s="3">
        <f t="shared" si="11"/>
        <v>112464.67512060105</v>
      </c>
      <c r="F71" s="3">
        <f t="shared" si="12"/>
        <v>349.95224178006174</v>
      </c>
      <c r="G71" s="3">
        <f t="shared" si="13"/>
        <v>-1808.9008124375832</v>
      </c>
      <c r="H71" s="5">
        <f t="shared" si="14"/>
        <v>0.14328336467821767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125982.64416817891</v>
      </c>
      <c r="E72" s="3">
        <f t="shared" si="11"/>
        <v>110131.82271086167</v>
      </c>
      <c r="F72" s="3">
        <f t="shared" si="12"/>
        <v>-810.3674202438997</v>
      </c>
      <c r="G72" s="3">
        <f t="shared" si="13"/>
        <v>-2332.852409739382</v>
      </c>
      <c r="H72" s="5">
        <f t="shared" si="14"/>
        <v>0.15850821457317266</v>
      </c>
    </row>
    <row r="73" spans="1:8" ht="12.75">
      <c r="A73" s="2">
        <f>+xform!A76</f>
        <v>40389</v>
      </c>
      <c r="B73" s="5">
        <f>+xform!AA76</f>
        <v>0.015393575529675062</v>
      </c>
      <c r="C73" s="5">
        <f>+xform!P76</f>
        <v>0.024007962985119403</v>
      </c>
      <c r="D73" s="3">
        <f t="shared" si="10"/>
        <v>127921.96751660995</v>
      </c>
      <c r="E73" s="3">
        <f t="shared" si="11"/>
        <v>112775.86343398776</v>
      </c>
      <c r="F73" s="3">
        <f t="shared" si="12"/>
        <v>1939.323348431033</v>
      </c>
      <c r="G73" s="3">
        <f t="shared" si="13"/>
        <v>2644.0407231260906</v>
      </c>
      <c r="H73" s="5">
        <f t="shared" si="14"/>
        <v>0.15146104082622203</v>
      </c>
    </row>
    <row r="74" spans="1:8" ht="12.75">
      <c r="A74" s="2">
        <f>+xform!A77</f>
        <v>40421</v>
      </c>
      <c r="B74" s="5">
        <f>+xform!AA77</f>
        <v>0.006285261882932066</v>
      </c>
      <c r="C74" s="5">
        <f>+xform!P77</f>
        <v>-0.015741642695260512</v>
      </c>
      <c r="D74" s="3">
        <f t="shared" si="10"/>
        <v>128725.99058303177</v>
      </c>
      <c r="E74" s="3">
        <f t="shared" si="11"/>
        <v>111000.58608716044</v>
      </c>
      <c r="F74" s="3">
        <f t="shared" si="12"/>
        <v>804.0230664218252</v>
      </c>
      <c r="G74" s="3">
        <f t="shared" si="13"/>
        <v>-1775.2773468273226</v>
      </c>
      <c r="H74" s="5">
        <f t="shared" si="14"/>
        <v>0.17725404495871344</v>
      </c>
    </row>
    <row r="75" spans="1:8" ht="12.75">
      <c r="A75" s="2">
        <f>+xform!A78</f>
        <v>40451</v>
      </c>
      <c r="B75" s="5">
        <f>+xform!AA78</f>
        <v>-0.00012827027481543928</v>
      </c>
      <c r="C75" s="5">
        <f>+xform!P78</f>
        <v>0.018358037181987905</v>
      </c>
      <c r="D75" s="3">
        <f t="shared" si="10"/>
        <v>128709.4788648438</v>
      </c>
      <c r="E75" s="3">
        <f t="shared" si="11"/>
        <v>113038.33897377097</v>
      </c>
      <c r="F75" s="3">
        <f t="shared" si="12"/>
        <v>-16.51171818797593</v>
      </c>
      <c r="G75" s="3">
        <f t="shared" si="13"/>
        <v>2037.7528866105276</v>
      </c>
      <c r="H75" s="5">
        <f t="shared" si="14"/>
        <v>0.1567113989107285</v>
      </c>
    </row>
    <row r="76" spans="1:8" ht="12.75">
      <c r="A76" s="2">
        <f>+xform!A79</f>
        <v>40480</v>
      </c>
      <c r="B76" s="5">
        <f>+xform!AA79</f>
        <v>-0.002403734903279885</v>
      </c>
      <c r="C76" s="5">
        <f>+xform!P79</f>
        <v>0.002496189396665205</v>
      </c>
      <c r="D76" s="3">
        <f t="shared" si="10"/>
        <v>128400.09539811341</v>
      </c>
      <c r="E76" s="3">
        <f t="shared" si="11"/>
        <v>113320.50407693395</v>
      </c>
      <c r="F76" s="3">
        <f t="shared" si="12"/>
        <v>-309.38346673038905</v>
      </c>
      <c r="G76" s="3">
        <f t="shared" si="13"/>
        <v>282.1651031629881</v>
      </c>
      <c r="H76" s="5">
        <f t="shared" si="14"/>
        <v>0.15079591321179464</v>
      </c>
    </row>
    <row r="77" spans="1:8" ht="12.75">
      <c r="A77" s="2">
        <f>+xform!A80</f>
        <v>40512</v>
      </c>
      <c r="B77" s="5">
        <f>+xform!AA80</f>
        <v>-0.032184153315155346</v>
      </c>
      <c r="C77" s="5">
        <f>+xform!P80</f>
        <v>-0.010280770985232102</v>
      </c>
      <c r="D77" s="3">
        <f t="shared" si="10"/>
        <v>124267.64704213996</v>
      </c>
      <c r="E77" s="3">
        <f t="shared" si="11"/>
        <v>112155.48192658793</v>
      </c>
      <c r="F77" s="3">
        <f t="shared" si="12"/>
        <v>-4132.448355973451</v>
      </c>
      <c r="G77" s="3">
        <f t="shared" si="13"/>
        <v>-1165.0221503460198</v>
      </c>
      <c r="H77" s="5">
        <f t="shared" si="14"/>
        <v>0.1211216511555202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124325.78848648282</v>
      </c>
      <c r="E78" s="3">
        <f t="shared" si="11"/>
        <v>115453.59807656062</v>
      </c>
      <c r="F78" s="3">
        <f t="shared" si="12"/>
        <v>58.141444342865725</v>
      </c>
      <c r="G78" s="3">
        <f t="shared" si="13"/>
        <v>3298.1161499726877</v>
      </c>
      <c r="H78" s="5">
        <f t="shared" si="14"/>
        <v>0.08872190409922198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123593.74125730015</v>
      </c>
      <c r="E79" s="3">
        <f t="shared" si="11"/>
        <v>116909.21310642693</v>
      </c>
      <c r="F79" s="3">
        <f t="shared" si="12"/>
        <v>-732.0472291826736</v>
      </c>
      <c r="G79" s="3">
        <f t="shared" si="13"/>
        <v>1455.6150298663124</v>
      </c>
      <c r="H79" s="5">
        <f t="shared" si="14"/>
        <v>0.06684528150873237</v>
      </c>
    </row>
    <row r="80" spans="1:8" ht="12.75">
      <c r="A80" s="2">
        <f>+xform!A83</f>
        <v>40602</v>
      </c>
      <c r="B80" s="5">
        <f>+xform!AA83</f>
        <v>0.003639339087311711</v>
      </c>
      <c r="C80" s="5">
        <f>+xform!P83</f>
        <v>0.013749659769547971</v>
      </c>
      <c r="D80" s="3">
        <f t="shared" si="10"/>
        <v>124043.54079080494</v>
      </c>
      <c r="E80" s="3">
        <f t="shared" si="11"/>
        <v>118516.67501056587</v>
      </c>
      <c r="F80" s="3">
        <f t="shared" si="12"/>
        <v>449.799533504789</v>
      </c>
      <c r="G80" s="3">
        <f t="shared" si="13"/>
        <v>1607.4619041389378</v>
      </c>
      <c r="H80" s="5">
        <f t="shared" si="14"/>
        <v>0.05526865780239065</v>
      </c>
    </row>
    <row r="81" spans="1:8" ht="12.75">
      <c r="A81" s="2">
        <f>+xform!A84</f>
        <v>40633</v>
      </c>
      <c r="B81" s="5">
        <f>+xform!AA84</f>
        <v>-0.010346452996661655</v>
      </c>
      <c r="C81" s="5">
        <f>+xform!P84</f>
        <v>-0.019157778660209134</v>
      </c>
      <c r="D81" s="3">
        <f t="shared" si="10"/>
        <v>122760.13012647339</v>
      </c>
      <c r="E81" s="3">
        <f t="shared" si="11"/>
        <v>116246.1587831695</v>
      </c>
      <c r="F81" s="3">
        <f t="shared" si="12"/>
        <v>-1283.4106643315463</v>
      </c>
      <c r="G81" s="3">
        <f t="shared" si="13"/>
        <v>-2270.516227396365</v>
      </c>
      <c r="H81" s="5">
        <f t="shared" si="14"/>
        <v>0.06513971343303893</v>
      </c>
    </row>
    <row r="82" spans="1:8" ht="12.75">
      <c r="A82" s="2">
        <f>+xform!A85</f>
        <v>40662</v>
      </c>
      <c r="B82" s="5">
        <f>+xform!AA85</f>
        <v>0.0024494687867529967</v>
      </c>
      <c r="C82" s="5">
        <f>+xform!P85</f>
        <v>0.0031173486301912527</v>
      </c>
      <c r="D82" s="3">
        <f t="shared" si="10"/>
        <v>123060.82723347591</v>
      </c>
      <c r="E82" s="3">
        <f t="shared" si="11"/>
        <v>116608.5385870172</v>
      </c>
      <c r="F82" s="3">
        <f t="shared" si="12"/>
        <v>300.69710700251744</v>
      </c>
      <c r="G82" s="3">
        <f t="shared" si="13"/>
        <v>362.37980384769617</v>
      </c>
      <c r="H82" s="5">
        <f t="shared" si="14"/>
        <v>0.06452288646458704</v>
      </c>
    </row>
    <row r="83" spans="1:8" ht="12.75">
      <c r="A83" s="2">
        <f>+xform!A86</f>
        <v>40694</v>
      </c>
      <c r="B83" s="5">
        <f>+xform!AA86</f>
        <v>0.005074185803723246</v>
      </c>
      <c r="C83" s="5">
        <f>+xform!P86</f>
        <v>-0.002422502618505684</v>
      </c>
      <c r="D83" s="3">
        <f t="shared" si="10"/>
        <v>123685.26073601846</v>
      </c>
      <c r="E83" s="3">
        <f t="shared" si="11"/>
        <v>116326.05409695004</v>
      </c>
      <c r="F83" s="3">
        <f t="shared" si="12"/>
        <v>624.4335025425535</v>
      </c>
      <c r="G83" s="3">
        <f t="shared" si="13"/>
        <v>-282.48449006715964</v>
      </c>
      <c r="H83" s="5">
        <f t="shared" si="14"/>
        <v>0.07359206639068416</v>
      </c>
    </row>
    <row r="84" spans="1:8" ht="12.75">
      <c r="A84" s="2">
        <f>+xform!A87</f>
        <v>40724</v>
      </c>
      <c r="B84" s="5">
        <f>+xform!AA87</f>
        <v>-0.0029626455799841986</v>
      </c>
      <c r="C84" s="5">
        <f>+xform!P87</f>
        <v>-0.007525937404923354</v>
      </c>
      <c r="D84" s="3">
        <f t="shared" si="10"/>
        <v>123318.8251449897</v>
      </c>
      <c r="E84" s="3">
        <f t="shared" si="11"/>
        <v>115450.59149525467</v>
      </c>
      <c r="F84" s="3">
        <f t="shared" si="12"/>
        <v>-366.4355910287559</v>
      </c>
      <c r="G84" s="3">
        <f t="shared" si="13"/>
        <v>-875.4626016953698</v>
      </c>
      <c r="H84" s="5">
        <f t="shared" si="14"/>
        <v>0.07868233649735035</v>
      </c>
    </row>
    <row r="85" spans="1:8" ht="12.75">
      <c r="A85" s="2">
        <f>+xform!A88</f>
        <v>40753</v>
      </c>
      <c r="B85" s="5">
        <f>+xform!AA88</f>
        <v>-0.029744288057727827</v>
      </c>
      <c r="C85" s="5">
        <f>+xform!P88</f>
        <v>-0.028087747930511043</v>
      </c>
      <c r="D85" s="3">
        <f t="shared" si="10"/>
        <v>119650.79448693657</v>
      </c>
      <c r="E85" s="3">
        <f t="shared" si="11"/>
        <v>112207.84438290755</v>
      </c>
      <c r="F85" s="3">
        <f t="shared" si="12"/>
        <v>-3668.0306580531324</v>
      </c>
      <c r="G85" s="3">
        <f t="shared" si="13"/>
        <v>-3242.7471123471187</v>
      </c>
      <c r="H85" s="5">
        <f t="shared" si="14"/>
        <v>0.07442950104029022</v>
      </c>
    </row>
    <row r="86" spans="1:8" ht="12.75">
      <c r="A86" s="2">
        <f>+xform!A89</f>
        <v>40786</v>
      </c>
      <c r="B86" s="5">
        <f>+xform!AA89</f>
        <v>0.012628908787802326</v>
      </c>
      <c r="C86" s="5">
        <f>+xform!P89</f>
        <v>-0.05399031407442047</v>
      </c>
      <c r="D86" s="3">
        <f t="shared" si="10"/>
        <v>121161.8534569002</v>
      </c>
      <c r="E86" s="3">
        <f t="shared" si="11"/>
        <v>106149.70762306068</v>
      </c>
      <c r="F86" s="3">
        <f t="shared" si="12"/>
        <v>1511.0589699636184</v>
      </c>
      <c r="G86" s="3">
        <f t="shared" si="13"/>
        <v>-6058.136759846879</v>
      </c>
      <c r="H86" s="5">
        <f t="shared" si="14"/>
        <v>0.1501214583383952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121143.23036230182</v>
      </c>
      <c r="E87" s="3">
        <f t="shared" si="11"/>
        <v>104797.9651516168</v>
      </c>
      <c r="F87" s="3">
        <f t="shared" si="12"/>
        <v>-18.62309459836979</v>
      </c>
      <c r="G87" s="3">
        <f t="shared" si="13"/>
        <v>-1351.742471443882</v>
      </c>
      <c r="H87" s="5">
        <f t="shared" si="14"/>
        <v>0.16345265210685023</v>
      </c>
    </row>
    <row r="88" spans="1:8" ht="12.75">
      <c r="A88" s="2">
        <f>+xform!A91</f>
        <v>40847</v>
      </c>
      <c r="B88" s="5">
        <f>+xform!AA91</f>
        <v>-0.015471607689477272</v>
      </c>
      <c r="C88" s="5">
        <f>+xform!P91</f>
        <v>0.04364329144046029</v>
      </c>
      <c r="D88" s="3">
        <f t="shared" si="10"/>
        <v>119268.94982790032</v>
      </c>
      <c r="E88" s="3">
        <f t="shared" si="11"/>
        <v>109371.69328709602</v>
      </c>
      <c r="F88" s="3">
        <f t="shared" si="12"/>
        <v>-1874.2805344015069</v>
      </c>
      <c r="G88" s="3">
        <f t="shared" si="13"/>
        <v>4573.728135479221</v>
      </c>
      <c r="H88" s="5">
        <f t="shared" si="14"/>
        <v>0.09897256540804289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115672.39791634241</v>
      </c>
      <c r="E89" s="3">
        <f t="shared" si="11"/>
        <v>107436.10583711723</v>
      </c>
      <c r="F89" s="3">
        <f t="shared" si="12"/>
        <v>-3596.551911557908</v>
      </c>
      <c r="G89" s="3">
        <f t="shared" si="13"/>
        <v>-1935.5874499787897</v>
      </c>
      <c r="H89" s="5">
        <f t="shared" si="14"/>
        <v>0.08236292079225183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119276.2152538157</v>
      </c>
      <c r="E90" s="3">
        <f t="shared" si="11"/>
        <v>110471.05196126163</v>
      </c>
      <c r="F90" s="3">
        <f t="shared" si="12"/>
        <v>3603.817337473287</v>
      </c>
      <c r="G90" s="3">
        <f t="shared" si="13"/>
        <v>3034.946124144408</v>
      </c>
      <c r="H90" s="5">
        <f t="shared" si="14"/>
        <v>0.08805163292554052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120926.0446742958</v>
      </c>
      <c r="E91" s="3">
        <f t="shared" si="11"/>
        <v>113813.9788847616</v>
      </c>
      <c r="F91" s="3">
        <f t="shared" si="12"/>
        <v>1649.829420480106</v>
      </c>
      <c r="G91" s="3">
        <f t="shared" si="13"/>
        <v>3342.9269234999665</v>
      </c>
      <c r="H91" s="5">
        <f t="shared" si="14"/>
        <v>0.07112065789534205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122539.00639822887</v>
      </c>
      <c r="E92" s="3">
        <f t="shared" si="11"/>
        <v>116834.38258892146</v>
      </c>
      <c r="F92" s="3">
        <f t="shared" si="12"/>
        <v>1612.9617239330692</v>
      </c>
      <c r="G92" s="3">
        <f t="shared" si="13"/>
        <v>3020.403704159864</v>
      </c>
      <c r="H92" s="5">
        <f t="shared" si="14"/>
        <v>0.057046238093074075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122234.8479017158</v>
      </c>
      <c r="E93" s="3">
        <f t="shared" si="11"/>
        <v>117362.59145050771</v>
      </c>
      <c r="F93" s="3">
        <f t="shared" si="12"/>
        <v>-304.1584965130751</v>
      </c>
      <c r="G93" s="3">
        <f t="shared" si="13"/>
        <v>528.2088615862449</v>
      </c>
      <c r="H93" s="5">
        <f t="shared" si="14"/>
        <v>0.04872256451208079</v>
      </c>
    </row>
    <row r="94" spans="1:8" ht="12.75">
      <c r="A94" s="2">
        <f>+xform!A97</f>
        <v>41029</v>
      </c>
      <c r="B94" s="5">
        <f>+xform!AA97</f>
        <v>-0.009167774065240119</v>
      </c>
      <c r="C94" s="5">
        <f>+xform!P97</f>
        <v>-0.01874970196573232</v>
      </c>
      <c r="D94" s="3">
        <f t="shared" si="10"/>
        <v>121114.22643325388</v>
      </c>
      <c r="E94" s="3">
        <f t="shared" si="11"/>
        <v>115162.07783888468</v>
      </c>
      <c r="F94" s="3">
        <f t="shared" si="12"/>
        <v>-1120.621468461919</v>
      </c>
      <c r="G94" s="3">
        <f t="shared" si="13"/>
        <v>-2200.513611623028</v>
      </c>
      <c r="H94" s="5">
        <f t="shared" si="14"/>
        <v>0.05952148594369189</v>
      </c>
    </row>
    <row r="95" spans="1:8" ht="12.75">
      <c r="A95" s="2">
        <f>+xform!A98</f>
        <v>41060</v>
      </c>
      <c r="B95" s="5">
        <f>+xform!AA98</f>
        <v>0.001600876037863934</v>
      </c>
      <c r="C95" s="5">
        <f>+xform!P98</f>
        <v>-0.021076990171103125</v>
      </c>
      <c r="D95" s="3">
        <f t="shared" si="10"/>
        <v>121308.11529619529</v>
      </c>
      <c r="E95" s="3">
        <f t="shared" si="11"/>
        <v>112734.8078561907</v>
      </c>
      <c r="F95" s="3">
        <f t="shared" si="12"/>
        <v>193.88886294141412</v>
      </c>
      <c r="G95" s="3">
        <f t="shared" si="13"/>
        <v>-2427.269982693979</v>
      </c>
      <c r="H95" s="5">
        <f t="shared" si="14"/>
        <v>0.08573307440004596</v>
      </c>
    </row>
    <row r="96" spans="1:8" ht="12.75">
      <c r="A96" s="2">
        <f>+xform!A99</f>
        <v>41089</v>
      </c>
      <c r="B96" s="5">
        <f>+xform!AA99</f>
        <v>0.007120741338306541</v>
      </c>
      <c r="C96" s="5">
        <f>+xform!P99</f>
        <v>0.026951071626945596</v>
      </c>
      <c r="D96" s="3">
        <f t="shared" si="10"/>
        <v>122171.91900745696</v>
      </c>
      <c r="E96" s="3">
        <f t="shared" si="11"/>
        <v>115773.13173757285</v>
      </c>
      <c r="F96" s="3">
        <f t="shared" si="12"/>
        <v>863.803711261673</v>
      </c>
      <c r="G96" s="3">
        <f t="shared" si="13"/>
        <v>3038.3238813821517</v>
      </c>
      <c r="H96" s="5">
        <f t="shared" si="14"/>
        <v>0.06398787269884121</v>
      </c>
    </row>
    <row r="97" spans="1:8" ht="12.75">
      <c r="A97" s="2">
        <f>+xform!A100</f>
        <v>41121</v>
      </c>
      <c r="B97" s="5">
        <f>+xform!AA100</f>
        <v>0.026750205580083796</v>
      </c>
      <c r="C97" s="5">
        <f>+xform!P100</f>
        <v>0.02170375829688337</v>
      </c>
      <c r="D97" s="3">
        <f t="shared" si="10"/>
        <v>125440.0429570198</v>
      </c>
      <c r="E97" s="3">
        <f t="shared" si="11"/>
        <v>118285.84380607837</v>
      </c>
      <c r="F97" s="3">
        <f t="shared" si="12"/>
        <v>3268.1239495628397</v>
      </c>
      <c r="G97" s="3">
        <f t="shared" si="13"/>
        <v>2512.7120685055124</v>
      </c>
      <c r="H97" s="5">
        <f t="shared" si="14"/>
        <v>0.07154199150941443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126571.96458797279</v>
      </c>
      <c r="E98" s="3">
        <f t="shared" si="11"/>
        <v>120148.23360070103</v>
      </c>
      <c r="F98" s="3">
        <f t="shared" si="12"/>
        <v>1131.9216309529875</v>
      </c>
      <c r="G98" s="3">
        <f t="shared" si="13"/>
        <v>1862.3897946226643</v>
      </c>
      <c r="H98" s="5">
        <f t="shared" si="14"/>
        <v>0.06423730987271759</v>
      </c>
    </row>
    <row r="99" spans="1:8" ht="12.75">
      <c r="A99" s="2">
        <f>+xform!A102</f>
        <v>41180</v>
      </c>
      <c r="B99" s="5">
        <f>+xform!AA102</f>
        <v>0.015620682944683066</v>
      </c>
      <c r="C99" s="5">
        <f>+xform!P102</f>
        <v>0.010206876852218405</v>
      </c>
      <c r="D99" s="3">
        <f aca="true" t="shared" si="15" ref="D99:D107">+D98*(1+B99)</f>
        <v>128549.10511648716</v>
      </c>
      <c r="E99" s="3">
        <f aca="true" t="shared" si="16" ref="E99:E107">+E98*(1+C99)</f>
        <v>121374.57182507495</v>
      </c>
      <c r="F99" s="3">
        <f aca="true" t="shared" si="17" ref="F99:F107">+D99-D98</f>
        <v>1977.14052851437</v>
      </c>
      <c r="G99" s="3">
        <f aca="true" t="shared" si="18" ref="G99:G107">+E99-E98</f>
        <v>1226.338224373918</v>
      </c>
      <c r="H99" s="5">
        <f aca="true" t="shared" si="19" ref="H99:H107">+(D99/D$2-1)-(E99/E$2-1)</f>
        <v>0.07174533291412222</v>
      </c>
    </row>
    <row r="100" spans="1:8" ht="12.75">
      <c r="A100" s="2">
        <f>+xform!A103</f>
        <v>41213</v>
      </c>
      <c r="B100" s="5">
        <f>+xform!AA103</f>
        <v>-0.0056365356989259725</v>
      </c>
      <c r="C100" s="5">
        <f>+xform!P103</f>
        <v>-0.0010382535865272498</v>
      </c>
      <c r="D100" s="3">
        <f t="shared" si="15"/>
        <v>127824.5334964331</v>
      </c>
      <c r="E100" s="3">
        <f t="shared" si="16"/>
        <v>121248.55424056436</v>
      </c>
      <c r="F100" s="3">
        <f t="shared" si="17"/>
        <v>-724.5716200540628</v>
      </c>
      <c r="G100" s="3">
        <f t="shared" si="18"/>
        <v>-126.01758451058413</v>
      </c>
      <c r="H100" s="5">
        <f t="shared" si="19"/>
        <v>0.06575979255868747</v>
      </c>
    </row>
    <row r="101" spans="1:8" ht="12.75">
      <c r="A101" s="2">
        <f>+xform!A104</f>
        <v>41243</v>
      </c>
      <c r="B101" s="5">
        <f>+xform!AA104</f>
        <v>0.018579257979275295</v>
      </c>
      <c r="C101" s="5">
        <f>+xform!P104</f>
        <v>0.014459635395150048</v>
      </c>
      <c r="D101" s="3">
        <f t="shared" si="15"/>
        <v>130199.41848034385</v>
      </c>
      <c r="E101" s="3">
        <f t="shared" si="16"/>
        <v>123001.764127072</v>
      </c>
      <c r="F101" s="3">
        <f t="shared" si="17"/>
        <v>2374.884983910757</v>
      </c>
      <c r="G101" s="3">
        <f t="shared" si="18"/>
        <v>1753.2098865076405</v>
      </c>
      <c r="H101" s="5">
        <f t="shared" si="19"/>
        <v>0.07197654353271865</v>
      </c>
    </row>
    <row r="102" spans="1:8" ht="12.75">
      <c r="A102" s="2">
        <f>+xform!A105</f>
        <v>41271</v>
      </c>
      <c r="B102" s="5">
        <f>+xform!AA105</f>
        <v>0.008320733445890523</v>
      </c>
      <c r="C102" s="5">
        <f>+xform!P105</f>
        <v>0.0027273541862356983</v>
      </c>
      <c r="D102" s="3">
        <f t="shared" si="15"/>
        <v>131282.77313632876</v>
      </c>
      <c r="E102" s="3">
        <f t="shared" si="16"/>
        <v>123337.23350337835</v>
      </c>
      <c r="F102" s="3">
        <f t="shared" si="17"/>
        <v>1083.3546559849055</v>
      </c>
      <c r="G102" s="3">
        <f t="shared" si="18"/>
        <v>335.46937630634056</v>
      </c>
      <c r="H102" s="5">
        <f t="shared" si="19"/>
        <v>0.07945539632950416</v>
      </c>
    </row>
    <row r="103" spans="1:8" ht="12.75">
      <c r="A103" s="2">
        <f>+xform!A106</f>
        <v>41305</v>
      </c>
      <c r="B103" s="5">
        <f>+xform!AA106</f>
        <v>0.009687390986967323</v>
      </c>
      <c r="C103" s="5">
        <f>+xform!P106</f>
        <v>0.017604871177793965</v>
      </c>
      <c r="D103" s="3">
        <f t="shared" si="15"/>
        <v>132554.5606895537</v>
      </c>
      <c r="E103" s="3">
        <f t="shared" si="16"/>
        <v>125508.5696106308</v>
      </c>
      <c r="F103" s="3">
        <f t="shared" si="17"/>
        <v>1271.7875532249454</v>
      </c>
      <c r="G103" s="3">
        <f t="shared" si="18"/>
        <v>2171.3361072524567</v>
      </c>
      <c r="H103" s="5">
        <f t="shared" si="19"/>
        <v>0.0704599107892292</v>
      </c>
    </row>
    <row r="104" spans="1:8" ht="12.75">
      <c r="A104" s="2">
        <f>+xform!A107</f>
        <v>41333</v>
      </c>
      <c r="B104" s="5">
        <f>+xform!AA107</f>
        <v>-0.003886798844620954</v>
      </c>
      <c r="C104" s="5">
        <f>+xform!P107</f>
        <v>0.0073382662056963215</v>
      </c>
      <c r="D104" s="3">
        <f t="shared" si="15"/>
        <v>132039.3477762163</v>
      </c>
      <c r="E104" s="3">
        <f t="shared" si="16"/>
        <v>126429.58490552977</v>
      </c>
      <c r="F104" s="3">
        <f t="shared" si="17"/>
        <v>-515.2129133373965</v>
      </c>
      <c r="G104" s="3">
        <f t="shared" si="18"/>
        <v>921.0152948989708</v>
      </c>
      <c r="H104" s="5">
        <f t="shared" si="19"/>
        <v>0.0560976287068653</v>
      </c>
    </row>
    <row r="105" spans="1:8" ht="12.75">
      <c r="A105" s="2">
        <f>+xform!A108</f>
        <v>41361</v>
      </c>
      <c r="B105" s="5">
        <f>+xform!AA108</f>
        <v>0.008681361777791446</v>
      </c>
      <c r="C105" s="5">
        <f>+xform!P108</f>
        <v>0.016387361967717163</v>
      </c>
      <c r="D105" s="3">
        <f t="shared" si="15"/>
        <v>133185.62912316527</v>
      </c>
      <c r="E105" s="3">
        <f t="shared" si="16"/>
        <v>128501.4322768049</v>
      </c>
      <c r="F105" s="3">
        <f t="shared" si="17"/>
        <v>1146.281346948963</v>
      </c>
      <c r="G105" s="3">
        <f t="shared" si="18"/>
        <v>2071.8473712751293</v>
      </c>
      <c r="H105" s="5">
        <f t="shared" si="19"/>
        <v>0.04684196846360367</v>
      </c>
    </row>
    <row r="106" spans="1:8" ht="12.75">
      <c r="A106" s="2">
        <f>+xform!A109</f>
        <v>41394</v>
      </c>
      <c r="B106" s="5">
        <f>+xform!AA109</f>
        <v>0.025573614890610837</v>
      </c>
      <c r="C106" s="5">
        <f>+xform!P109</f>
        <v>0.014097804733518038</v>
      </c>
      <c r="D106" s="3">
        <f t="shared" si="15"/>
        <v>136591.66711132484</v>
      </c>
      <c r="E106" s="3">
        <f t="shared" si="16"/>
        <v>130313.0203770207</v>
      </c>
      <c r="F106" s="3">
        <f t="shared" si="17"/>
        <v>3406.0379881595727</v>
      </c>
      <c r="G106" s="3">
        <f t="shared" si="18"/>
        <v>1811.5881002157985</v>
      </c>
      <c r="H106" s="5">
        <f t="shared" si="19"/>
        <v>0.06278646734304139</v>
      </c>
    </row>
    <row r="107" spans="1:8" ht="12.75">
      <c r="A107" s="2">
        <f>+xform!A110</f>
        <v>41425</v>
      </c>
      <c r="B107" s="5">
        <f>+xform!AA110</f>
        <v>0.024696099220182635</v>
      </c>
      <c r="C107" s="5">
        <f>+xform!P110</f>
        <v>0.026571565925162712</v>
      </c>
      <c r="D107" s="3">
        <f t="shared" si="15"/>
        <v>139964.94847495627</v>
      </c>
      <c r="E107" s="3">
        <f t="shared" si="16"/>
        <v>133775.64138887578</v>
      </c>
      <c r="F107" s="3">
        <f t="shared" si="17"/>
        <v>3373.281363631424</v>
      </c>
      <c r="G107" s="3">
        <f t="shared" si="18"/>
        <v>3462.6210118550807</v>
      </c>
      <c r="H107" s="5">
        <f t="shared" si="19"/>
        <v>0.061893070860804755</v>
      </c>
    </row>
    <row r="108" spans="1:8" ht="12.75">
      <c r="A108" s="2">
        <f>+xform!A111</f>
        <v>41455</v>
      </c>
      <c r="B108" s="5">
        <f>+xform!AA111</f>
        <v>-0.02071371896551851</v>
      </c>
      <c r="C108" s="5">
        <f>+xform!P111</f>
        <v>-0.029953838816666977</v>
      </c>
      <c r="D108" s="3">
        <f aca="true" t="shared" si="20" ref="D108:E110">+D107*(1+B108)</f>
        <v>137065.75386722275</v>
      </c>
      <c r="E108" s="3">
        <f t="shared" si="20"/>
        <v>129768.54738911714</v>
      </c>
      <c r="F108" s="3">
        <f aca="true" t="shared" si="21" ref="F108:G110">+D108-D107</f>
        <v>-2899.194607733516</v>
      </c>
      <c r="G108" s="3">
        <f t="shared" si="21"/>
        <v>-4007.0939997586393</v>
      </c>
      <c r="H108" s="5">
        <f aca="true" t="shared" si="22" ref="H108:H113">+(D108/D$2-1)-(E108/E$2-1)</f>
        <v>0.07297206478105611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138117.88867488183</v>
      </c>
      <c r="E109" s="3">
        <f t="shared" si="20"/>
        <v>132735.30297742388</v>
      </c>
      <c r="F109" s="3">
        <f t="shared" si="21"/>
        <v>1052.1348076590803</v>
      </c>
      <c r="G109" s="3">
        <f t="shared" si="21"/>
        <v>2966.75558830674</v>
      </c>
      <c r="H109" s="5">
        <f t="shared" si="22"/>
        <v>0.05382585697457953</v>
      </c>
    </row>
    <row r="110" spans="1:8" ht="12.75">
      <c r="A110" s="2">
        <f>+xform!A113</f>
        <v>41516</v>
      </c>
      <c r="B110" s="5">
        <f>+xform!AA113</f>
        <v>-0.006663576702623112</v>
      </c>
      <c r="C110" s="5">
        <f>+xform!P113</f>
        <v>-0.016207519785594367</v>
      </c>
      <c r="D110" s="3">
        <f t="shared" si="20"/>
        <v>137197.5295296924</v>
      </c>
      <c r="E110" s="3">
        <f t="shared" si="20"/>
        <v>130583.99292817042</v>
      </c>
      <c r="F110" s="3">
        <f t="shared" si="21"/>
        <v>-920.3591451894317</v>
      </c>
      <c r="G110" s="3">
        <f t="shared" si="21"/>
        <v>-2151.3100492534577</v>
      </c>
      <c r="H110" s="5">
        <f t="shared" si="22"/>
        <v>0.06613536601521974</v>
      </c>
    </row>
    <row r="111" spans="1:8" ht="12.75">
      <c r="A111" s="2">
        <f>+xform!A114</f>
        <v>41547</v>
      </c>
      <c r="B111" s="5">
        <f>+xform!AA114</f>
        <v>0.020901223080496353</v>
      </c>
      <c r="C111" s="5">
        <f>+xform!P114</f>
        <v>0.022235520273830623</v>
      </c>
      <c r="D111" s="3">
        <f aca="true" t="shared" si="23" ref="D111:E113">+D110*(1+B111)</f>
        <v>140065.12570048549</v>
      </c>
      <c r="E111" s="3">
        <f t="shared" si="23"/>
        <v>133487.59595036253</v>
      </c>
      <c r="F111" s="3">
        <f aca="true" t="shared" si="24" ref="F111:G113">+D111-D110</f>
        <v>2867.5961707930837</v>
      </c>
      <c r="G111" s="3">
        <f t="shared" si="24"/>
        <v>2903.60302219211</v>
      </c>
      <c r="H111" s="5">
        <f t="shared" si="22"/>
        <v>0.06577529750122957</v>
      </c>
    </row>
    <row r="112" spans="1:8" ht="12.75">
      <c r="A112" s="2">
        <f>+xform!A115</f>
        <v>41578</v>
      </c>
      <c r="B112" s="5">
        <f>+xform!AA115</f>
        <v>0.026405154695251887</v>
      </c>
      <c r="C112" s="5">
        <f>+xform!P115</f>
        <v>0.036896078060221375</v>
      </c>
      <c r="D112" s="3">
        <f t="shared" si="23"/>
        <v>143763.56701201672</v>
      </c>
      <c r="E112" s="3">
        <f t="shared" si="23"/>
        <v>138412.76471061842</v>
      </c>
      <c r="F112" s="3">
        <f t="shared" si="24"/>
        <v>3698.4413115312345</v>
      </c>
      <c r="G112" s="3">
        <f t="shared" si="24"/>
        <v>4925.168760255881</v>
      </c>
      <c r="H112" s="5">
        <f t="shared" si="22"/>
        <v>0.05350802301398305</v>
      </c>
    </row>
    <row r="113" spans="1:8" ht="12.75">
      <c r="A113" s="2">
        <f>+xform!A116</f>
        <v>41607</v>
      </c>
      <c r="B113" s="5">
        <f>+xform!AA116</f>
        <v>0.008025918112231053</v>
      </c>
      <c r="C113" s="5">
        <f>+xform!P116</f>
        <v>0.013252542159397439</v>
      </c>
      <c r="D113" s="3">
        <f t="shared" si="23"/>
        <v>144917.4016283774</v>
      </c>
      <c r="E113" s="3">
        <f t="shared" si="23"/>
        <v>140247.08571034463</v>
      </c>
      <c r="F113" s="3">
        <f t="shared" si="24"/>
        <v>1153.8346163606911</v>
      </c>
      <c r="G113" s="3">
        <f t="shared" si="24"/>
        <v>1834.3209997262165</v>
      </c>
      <c r="H113" s="5">
        <f t="shared" si="22"/>
        <v>0.04670315918032775</v>
      </c>
    </row>
    <row r="114" spans="1:8" ht="12.75">
      <c r="A114" s="2">
        <f>+xform!A117</f>
        <v>41638</v>
      </c>
      <c r="B114" s="5">
        <f>+xform!AA117</f>
        <v>-0.0037922411003839607</v>
      </c>
      <c r="C114" s="5">
        <f>+xform!P117</f>
        <v>-0.0011720527051801266</v>
      </c>
      <c r="D114" s="3">
        <f aca="true" t="shared" si="25" ref="D114:E116">+D113*(1+B114)</f>
        <v>144367.8399017614</v>
      </c>
      <c r="E114" s="3">
        <f t="shared" si="25"/>
        <v>140082.7087341442</v>
      </c>
      <c r="F114" s="3">
        <f aca="true" t="shared" si="26" ref="F114:G116">+D114-D113</f>
        <v>-549.561726615997</v>
      </c>
      <c r="G114" s="3">
        <f t="shared" si="26"/>
        <v>-164.37697620043764</v>
      </c>
      <c r="H114" s="5">
        <f aca="true" t="shared" si="27" ref="H114:H119">+(D114/D$2-1)-(E114/E$2-1)</f>
        <v>0.04285131167617218</v>
      </c>
    </row>
    <row r="115" spans="1:8" ht="12.75">
      <c r="A115" s="2">
        <f>+xform!A118</f>
        <v>41670</v>
      </c>
      <c r="B115" s="5">
        <f>+xform!AA118</f>
        <v>-6.0048271901907285E-05</v>
      </c>
      <c r="C115" s="5">
        <f>+xform!P118</f>
        <v>-0.007927909428521018</v>
      </c>
      <c r="D115" s="3">
        <f t="shared" si="25"/>
        <v>144359.1708624571</v>
      </c>
      <c r="E115" s="3">
        <f t="shared" si="25"/>
        <v>138972.145706798</v>
      </c>
      <c r="F115" s="3">
        <f t="shared" si="26"/>
        <v>-8.66903930430999</v>
      </c>
      <c r="G115" s="3">
        <f t="shared" si="26"/>
        <v>-1110.5630273461866</v>
      </c>
      <c r="H115" s="5">
        <f t="shared" si="27"/>
        <v>0.053870251556590976</v>
      </c>
    </row>
    <row r="116" spans="1:8" ht="12.75">
      <c r="A116" s="2">
        <f>+xform!A119</f>
        <v>41698</v>
      </c>
      <c r="B116" s="5">
        <f>+xform!AA119</f>
        <v>0.010583884726268384</v>
      </c>
      <c r="C116" s="5">
        <f>+xform!P119</f>
        <v>0.023867135627716796</v>
      </c>
      <c r="D116" s="3">
        <f t="shared" si="25"/>
        <v>145887.05168604504</v>
      </c>
      <c r="E116" s="3">
        <f t="shared" si="25"/>
        <v>142289.01275685697</v>
      </c>
      <c r="F116" s="3">
        <f t="shared" si="26"/>
        <v>1527.8808235879405</v>
      </c>
      <c r="G116" s="3">
        <f t="shared" si="26"/>
        <v>3316.867050058965</v>
      </c>
      <c r="H116" s="5">
        <f t="shared" si="27"/>
        <v>0.035980389291880854</v>
      </c>
    </row>
    <row r="117" spans="1:8" ht="12.75">
      <c r="A117" s="2">
        <f>+xform!A120</f>
        <v>41729</v>
      </c>
      <c r="B117" s="5">
        <f>+xform!AA120</f>
        <v>0.012065945317142293</v>
      </c>
      <c r="C117" s="5">
        <f>+xform!P120</f>
        <v>0.008390842855253532</v>
      </c>
      <c r="D117" s="3">
        <f aca="true" t="shared" si="28" ref="D117:E119">+D116*(1+B117)</f>
        <v>147647.31687416797</v>
      </c>
      <c r="E117" s="3">
        <f t="shared" si="28"/>
        <v>143482.93750292892</v>
      </c>
      <c r="F117" s="3">
        <f aca="true" t="shared" si="29" ref="F117:G119">+D117-D116</f>
        <v>1760.2651881229249</v>
      </c>
      <c r="G117" s="3">
        <f t="shared" si="29"/>
        <v>1193.924746071949</v>
      </c>
      <c r="H117" s="5">
        <f t="shared" si="27"/>
        <v>0.04164379371239035</v>
      </c>
    </row>
    <row r="118" spans="1:8" ht="12.75">
      <c r="A118" s="2">
        <f>+xform!A121</f>
        <v>41759</v>
      </c>
      <c r="B118" s="5">
        <f>+xform!AA121</f>
        <v>0.002575217199729281</v>
      </c>
      <c r="C118" s="5">
        <f>+xform!P121</f>
        <v>7.580002240596987E-05</v>
      </c>
      <c r="D118" s="3">
        <f t="shared" si="28"/>
        <v>148027.5407840762</v>
      </c>
      <c r="E118" s="3">
        <f t="shared" si="28"/>
        <v>143493.81351280652</v>
      </c>
      <c r="F118" s="3">
        <f t="shared" si="29"/>
        <v>380.22390990823624</v>
      </c>
      <c r="G118" s="3">
        <f t="shared" si="29"/>
        <v>10.876009877596516</v>
      </c>
      <c r="H118" s="5">
        <f t="shared" si="27"/>
        <v>0.04533727271269683</v>
      </c>
    </row>
    <row r="119" spans="1:8" ht="12.75">
      <c r="A119" s="2">
        <f>+xform!A122</f>
        <v>41789</v>
      </c>
      <c r="B119" s="5">
        <f>+xform!AA122</f>
        <v>0.025901103436291248</v>
      </c>
      <c r="C119" s="5">
        <f>+xform!P122</f>
        <v>0.031925677830608776</v>
      </c>
      <c r="D119" s="3">
        <f t="shared" si="28"/>
        <v>151861.6174293444</v>
      </c>
      <c r="E119" s="3">
        <f t="shared" si="28"/>
        <v>148074.95077370183</v>
      </c>
      <c r="F119" s="3">
        <f t="shared" si="29"/>
        <v>3834.0766452681855</v>
      </c>
      <c r="G119" s="3">
        <f t="shared" si="29"/>
        <v>4581.13726089531</v>
      </c>
      <c r="H119" s="5">
        <f t="shared" si="27"/>
        <v>0.037866666556425566</v>
      </c>
    </row>
    <row r="120" spans="1:8" ht="12.75">
      <c r="A120" s="2">
        <f>+xform!A123</f>
        <v>41820</v>
      </c>
      <c r="B120" s="5">
        <f>+xform!AA123</f>
        <v>0.007801534109159167</v>
      </c>
      <c r="C120" s="5">
        <f>+xform!P123</f>
        <v>0.00870636252973349</v>
      </c>
      <c r="D120" s="3">
        <f aca="true" t="shared" si="30" ref="D120:E122">+D119*(1+B120)</f>
        <v>153046.37101759147</v>
      </c>
      <c r="E120" s="3">
        <f t="shared" si="30"/>
        <v>149364.14497671011</v>
      </c>
      <c r="F120" s="3">
        <f aca="true" t="shared" si="31" ref="F120:G122">+D120-D119</f>
        <v>1184.7535882470838</v>
      </c>
      <c r="G120" s="3">
        <f t="shared" si="31"/>
        <v>1289.1942030082864</v>
      </c>
      <c r="H120" s="5">
        <f aca="true" t="shared" si="32" ref="H120:H125">+(D120/D$2-1)-(E120/E$2-1)</f>
        <v>0.036822260408813534</v>
      </c>
    </row>
    <row r="121" spans="1:8" ht="12.75">
      <c r="A121" s="2">
        <f>+xform!A124</f>
        <v>41851</v>
      </c>
      <c r="B121" s="5">
        <f>+xform!AA124</f>
        <v>-0.004208511174225995</v>
      </c>
      <c r="C121" s="5">
        <f>+xform!P124</f>
        <v>-0.011338815865781924</v>
      </c>
      <c r="D121" s="3">
        <f t="shared" si="30"/>
        <v>152402.2736549892</v>
      </c>
      <c r="E121" s="3">
        <f t="shared" si="30"/>
        <v>147670.53243986925</v>
      </c>
      <c r="F121" s="3">
        <f t="shared" si="31"/>
        <v>-644.0973626022751</v>
      </c>
      <c r="G121" s="3">
        <f t="shared" si="31"/>
        <v>-1693.6125368408684</v>
      </c>
      <c r="H121" s="5">
        <f t="shared" si="32"/>
        <v>0.047317412151199445</v>
      </c>
    </row>
    <row r="122" spans="1:8" ht="12.75">
      <c r="A122" s="2">
        <f>+xform!A125</f>
        <v>41880</v>
      </c>
      <c r="B122" s="5">
        <f>+xform!AA125</f>
        <v>0.029979078392190252</v>
      </c>
      <c r="C122" s="5">
        <f>+xform!P125</f>
        <v>0.022470855391141797</v>
      </c>
      <c r="D122" s="3">
        <f t="shared" si="30"/>
        <v>156971.15336404016</v>
      </c>
      <c r="E122" s="3">
        <f t="shared" si="30"/>
        <v>150988.81561985845</v>
      </c>
      <c r="F122" s="3">
        <f t="shared" si="31"/>
        <v>4568.8797090509615</v>
      </c>
      <c r="G122" s="3">
        <f t="shared" si="31"/>
        <v>3318.283179989201</v>
      </c>
      <c r="H122" s="5">
        <f t="shared" si="32"/>
        <v>0.059823377441817094</v>
      </c>
    </row>
    <row r="123" spans="1:8" ht="12.75">
      <c r="A123" s="2">
        <f>+xform!A126</f>
        <v>41912</v>
      </c>
      <c r="B123" s="5">
        <f>+xform!AA126</f>
        <v>0.0029214654100810766</v>
      </c>
      <c r="C123" s="5">
        <f>+xform!P126</f>
        <v>0.01792546748293902</v>
      </c>
      <c r="D123" s="3">
        <f aca="true" t="shared" si="33" ref="D123:E125">+D122*(1+B123)</f>
        <v>157429.73915897374</v>
      </c>
      <c r="E123" s="3">
        <f t="shared" si="33"/>
        <v>153695.3607245397</v>
      </c>
      <c r="F123" s="3">
        <f aca="true" t="shared" si="34" ref="F123:G125">+D123-D122</f>
        <v>458.58579493357684</v>
      </c>
      <c r="G123" s="3">
        <f t="shared" si="34"/>
        <v>2706.5451046812523</v>
      </c>
      <c r="H123" s="5">
        <f t="shared" si="32"/>
        <v>0.03734378434434027</v>
      </c>
    </row>
    <row r="124" spans="1:8" ht="12.75">
      <c r="A124" s="2">
        <f>+xform!A127</f>
        <v>41943</v>
      </c>
      <c r="B124" s="5">
        <f>+xform!AA127</f>
        <v>-0.002609920642534078</v>
      </c>
      <c r="C124" s="5">
        <f>+xform!P127</f>
        <v>-0.0038346336516256073</v>
      </c>
      <c r="D124" s="3">
        <f t="shared" si="33"/>
        <v>157018.86003299398</v>
      </c>
      <c r="E124" s="3">
        <f t="shared" si="33"/>
        <v>153105.99532220664</v>
      </c>
      <c r="F124" s="3">
        <f t="shared" si="34"/>
        <v>-410.8791259797581</v>
      </c>
      <c r="G124" s="3">
        <f t="shared" si="34"/>
        <v>-589.36540233306</v>
      </c>
      <c r="H124" s="5">
        <f t="shared" si="32"/>
        <v>0.03912864710787356</v>
      </c>
    </row>
    <row r="125" spans="1:8" ht="12.75">
      <c r="A125" s="2">
        <f>+xform!A128</f>
        <v>41973</v>
      </c>
      <c r="B125" s="5">
        <f>+xform!AA128</f>
        <v>0.0184598214971674</v>
      </c>
      <c r="C125" s="5">
        <f>+xform!P128</f>
        <v>0.02825836297900519</v>
      </c>
      <c r="D125" s="3">
        <f t="shared" si="33"/>
        <v>159917.40016089176</v>
      </c>
      <c r="E125" s="3">
        <f t="shared" si="33"/>
        <v>157432.5201122834</v>
      </c>
      <c r="F125" s="3">
        <f t="shared" si="34"/>
        <v>2898.5401278977806</v>
      </c>
      <c r="G125" s="3">
        <f t="shared" si="34"/>
        <v>4326.524790076772</v>
      </c>
      <c r="H125" s="5">
        <f t="shared" si="32"/>
        <v>0.0248488004860834</v>
      </c>
    </row>
    <row r="126" spans="1:8" ht="12.75">
      <c r="A126" s="2">
        <f>+xform!A129</f>
        <v>42003</v>
      </c>
      <c r="B126" s="5">
        <f>+xform!AA129</f>
        <v>0.003894673332760089</v>
      </c>
      <c r="C126" s="5">
        <f>+xform!P129</f>
        <v>-0.0006318828755967668</v>
      </c>
      <c r="D126" s="3">
        <f aca="true" t="shared" si="35" ref="D126:E128">+D125*(1+B126)</f>
        <v>160540.22619474272</v>
      </c>
      <c r="E126" s="3">
        <f t="shared" si="35"/>
        <v>157333.04119876242</v>
      </c>
      <c r="F126" s="3">
        <f aca="true" t="shared" si="36" ref="F126:G128">+D126-D125</f>
        <v>622.8260338509572</v>
      </c>
      <c r="G126" s="3">
        <f t="shared" si="36"/>
        <v>-99.47891352098668</v>
      </c>
      <c r="H126" s="5">
        <f aca="true" t="shared" si="37" ref="H126:H131">+(D126/D$2-1)-(E126/E$2-1)</f>
        <v>0.03207184995980272</v>
      </c>
    </row>
    <row r="127" spans="1:8" ht="12.75">
      <c r="A127" s="2">
        <f>+xform!A130</f>
        <v>42034</v>
      </c>
      <c r="B127" s="5">
        <f>+xform!AA130</f>
        <v>0.0197293320330414</v>
      </c>
      <c r="C127" s="5">
        <f>+xform!P130</f>
        <v>0.039473454481704265</v>
      </c>
      <c r="D127" s="3">
        <f t="shared" si="35"/>
        <v>163707.57762199835</v>
      </c>
      <c r="E127" s="3">
        <f t="shared" si="35"/>
        <v>163543.5198389899</v>
      </c>
      <c r="F127" s="3">
        <f t="shared" si="36"/>
        <v>3167.351427255635</v>
      </c>
      <c r="G127" s="3">
        <f t="shared" si="36"/>
        <v>6210.478640227462</v>
      </c>
      <c r="H127" s="5">
        <f t="shared" si="37"/>
        <v>0.001640577830084533</v>
      </c>
    </row>
    <row r="128" spans="1:8" ht="12.75">
      <c r="A128" s="2">
        <f>+xform!A131</f>
        <v>42062</v>
      </c>
      <c r="B128" s="5">
        <f>+xform!AA131</f>
        <v>0.008708829910348253</v>
      </c>
      <c r="C128" s="5">
        <f>+xform!P131</f>
        <v>0.03929248898940911</v>
      </c>
      <c r="D128" s="3">
        <f t="shared" si="35"/>
        <v>165133.27907054345</v>
      </c>
      <c r="E128" s="3">
        <f t="shared" si="35"/>
        <v>169969.5517915526</v>
      </c>
      <c r="F128" s="3">
        <f t="shared" si="36"/>
        <v>1425.7014485450927</v>
      </c>
      <c r="G128" s="3">
        <f t="shared" si="36"/>
        <v>6426.031952562713</v>
      </c>
      <c r="H128" s="5">
        <f t="shared" si="37"/>
        <v>-0.048362727210091494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166544.79101628388</v>
      </c>
      <c r="E129" s="3">
        <f t="shared" si="38"/>
        <v>173492.825595218</v>
      </c>
      <c r="F129" s="3">
        <f aca="true" t="shared" si="39" ref="F129:G131">+D129-D128</f>
        <v>1411.5119457404362</v>
      </c>
      <c r="G129" s="3">
        <f t="shared" si="39"/>
        <v>3523.27380366539</v>
      </c>
      <c r="H129" s="5">
        <f t="shared" si="37"/>
        <v>-0.06948034578934115</v>
      </c>
    </row>
    <row r="130" spans="1:8" ht="12.75">
      <c r="A130" s="2">
        <v>42124</v>
      </c>
      <c r="B130" s="5">
        <f>+xform!AA133</f>
        <v>-0.010797485389400367</v>
      </c>
      <c r="C130" s="5">
        <f>+xform!P133</f>
        <v>-0.017447643916798615</v>
      </c>
      <c r="D130" s="3">
        <f t="shared" si="38"/>
        <v>164746.5260686048</v>
      </c>
      <c r="E130" s="3">
        <f t="shared" si="38"/>
        <v>170465.7845521134</v>
      </c>
      <c r="F130" s="3">
        <f t="shared" si="39"/>
        <v>-1798.2649476790684</v>
      </c>
      <c r="G130" s="3">
        <f t="shared" si="39"/>
        <v>-3027.041043104604</v>
      </c>
      <c r="H130" s="5">
        <f t="shared" si="37"/>
        <v>-0.057192584835085825</v>
      </c>
    </row>
    <row r="131" spans="1:8" ht="12.75">
      <c r="A131" s="2">
        <v>42153</v>
      </c>
      <c r="B131" s="5">
        <f>+xform!AA134</f>
        <v>-0.0029730392458582125</v>
      </c>
      <c r="C131" s="5">
        <f>+xform!P134</f>
        <v>0.009159176318891127</v>
      </c>
      <c r="D131" s="3">
        <f t="shared" si="38"/>
        <v>164256.72818098404</v>
      </c>
      <c r="E131" s="3">
        <f t="shared" si="38"/>
        <v>172027.1107291643</v>
      </c>
      <c r="F131" s="3">
        <f t="shared" si="39"/>
        <v>-489.79788762077806</v>
      </c>
      <c r="G131" s="3">
        <f t="shared" si="39"/>
        <v>1561.3261770509125</v>
      </c>
      <c r="H131" s="5">
        <f t="shared" si="37"/>
        <v>-0.07770382548180277</v>
      </c>
    </row>
    <row r="132" spans="1:8" ht="12.75">
      <c r="A132" s="2">
        <v>42185</v>
      </c>
      <c r="B132" s="5">
        <f>+xform!AA135</f>
        <v>-0.017686089010515493</v>
      </c>
      <c r="C132" s="5">
        <f>+xform!P135</f>
        <v>-0.030363927551484336</v>
      </c>
      <c r="D132" s="3">
        <f aca="true" t="shared" si="40" ref="D132:E134">+D131*(1+B132)</f>
        <v>161351.6690657991</v>
      </c>
      <c r="E132" s="3">
        <f t="shared" si="40"/>
        <v>166803.69200209278</v>
      </c>
      <c r="F132" s="3">
        <f aca="true" t="shared" si="41" ref="F132:G134">+D132-D131</f>
        <v>-2905.0591151849367</v>
      </c>
      <c r="G132" s="3">
        <f t="shared" si="41"/>
        <v>-5223.418727071519</v>
      </c>
      <c r="H132" s="5">
        <f aca="true" t="shared" si="42" ref="H132:H137">+(D132/D$2-1)-(E132/E$2-1)</f>
        <v>-0.05452022936293677</v>
      </c>
    </row>
    <row r="133" spans="1:8" ht="12.75">
      <c r="A133" s="2">
        <v>42216</v>
      </c>
      <c r="B133" s="5">
        <f>+xform!AA136</f>
        <v>0.01192759699400556</v>
      </c>
      <c r="C133" s="5">
        <f>+xform!P136</f>
        <v>0.0159697393928685</v>
      </c>
      <c r="D133" s="3">
        <f t="shared" si="40"/>
        <v>163276.2067487261</v>
      </c>
      <c r="E133" s="3">
        <f t="shared" si="40"/>
        <v>169467.50349313449</v>
      </c>
      <c r="F133" s="3">
        <f t="shared" si="41"/>
        <v>1924.5376829270099</v>
      </c>
      <c r="G133" s="3">
        <f t="shared" si="41"/>
        <v>2663.811491041706</v>
      </c>
      <c r="H133" s="5">
        <f t="shared" si="42"/>
        <v>-0.0619129674440837</v>
      </c>
    </row>
    <row r="134" spans="1:8" ht="12.75">
      <c r="A134" s="2">
        <v>42247</v>
      </c>
      <c r="B134" s="5">
        <f>+xform!AA137</f>
        <v>-0.014331590592886747</v>
      </c>
      <c r="C134" s="5">
        <f>+xform!P137</f>
        <v>-0.053142679361551176</v>
      </c>
      <c r="D134" s="3">
        <f t="shared" si="40"/>
        <v>160936.19900004382</v>
      </c>
      <c r="E134" s="3">
        <f t="shared" si="40"/>
        <v>160461.5462927963</v>
      </c>
      <c r="F134" s="3">
        <f t="shared" si="41"/>
        <v>-2340.0077486822847</v>
      </c>
      <c r="G134" s="3">
        <f t="shared" si="41"/>
        <v>-9005.95720033819</v>
      </c>
      <c r="H134" s="5">
        <f t="shared" si="42"/>
        <v>0.004746527072475359</v>
      </c>
    </row>
    <row r="135" spans="1:8" ht="12.75">
      <c r="A135" s="2">
        <v>42277</v>
      </c>
      <c r="B135" s="5">
        <f>+xform!AA138</f>
        <v>0.010938385604281911</v>
      </c>
      <c r="C135" s="5">
        <f>+xform!P138</f>
        <v>-0.019377661591937677</v>
      </c>
      <c r="D135" s="3">
        <f aca="true" t="shared" si="43" ref="D135:E137">+D134*(1+B135)</f>
        <v>162696.58120239375</v>
      </c>
      <c r="E135" s="3">
        <f t="shared" si="43"/>
        <v>157352.17675021544</v>
      </c>
      <c r="F135" s="3">
        <f aca="true" t="shared" si="44" ref="F135:G137">+D135-D134</f>
        <v>1760.3822023499233</v>
      </c>
      <c r="G135" s="3">
        <f t="shared" si="44"/>
        <v>-3109.3695425808546</v>
      </c>
      <c r="H135" s="5">
        <f t="shared" si="42"/>
        <v>0.053444044521782974</v>
      </c>
    </row>
    <row r="136" spans="1:8" ht="12.75">
      <c r="A136" s="2">
        <v>42308</v>
      </c>
      <c r="B136" s="5">
        <f>+xform!AA139</f>
        <v>0.01529421377715158</v>
      </c>
      <c r="C136" s="5">
        <f>+xform!P139</f>
        <v>0.05945622119108709</v>
      </c>
      <c r="D136" s="3">
        <f t="shared" si="43"/>
        <v>165184.89749611486</v>
      </c>
      <c r="E136" s="3">
        <f t="shared" si="43"/>
        <v>166707.74257597528</v>
      </c>
      <c r="F136" s="3">
        <f t="shared" si="44"/>
        <v>2488.3162937211164</v>
      </c>
      <c r="G136" s="3">
        <f t="shared" si="44"/>
        <v>9355.56582575984</v>
      </c>
      <c r="H136" s="5">
        <f t="shared" si="42"/>
        <v>-0.01522845079860402</v>
      </c>
    </row>
    <row r="137" spans="1:8" ht="12.75">
      <c r="A137" s="2">
        <v>42338</v>
      </c>
      <c r="B137" s="5">
        <f>+xform!AA140</f>
        <v>0.007725310012935195</v>
      </c>
      <c r="C137" s="5">
        <f>+xform!P140</f>
        <v>0.030071680801520183</v>
      </c>
      <c r="D137" s="3">
        <f t="shared" si="43"/>
        <v>166461.00203872728</v>
      </c>
      <c r="E137" s="3">
        <f t="shared" si="43"/>
        <v>171720.924597862</v>
      </c>
      <c r="F137" s="3">
        <f t="shared" si="44"/>
        <v>1276.1045426124183</v>
      </c>
      <c r="G137" s="3">
        <f t="shared" si="44"/>
        <v>5013.1820218867215</v>
      </c>
      <c r="H137" s="5">
        <f t="shared" si="42"/>
        <v>-0.05259922559134722</v>
      </c>
    </row>
    <row r="138" spans="1:8" ht="12.75">
      <c r="A138" s="2">
        <v>42368</v>
      </c>
      <c r="B138" s="5">
        <f>+xform!AA141</f>
        <v>-0.016500359689188532</v>
      </c>
      <c r="C138" s="5">
        <f>+xform!P141</f>
        <v>-0.034940896105727676</v>
      </c>
      <c r="D138" s="3">
        <f aca="true" t="shared" si="45" ref="D138:E140">+D137*(1+B138)</f>
        <v>163714.33563086553</v>
      </c>
      <c r="E138" s="3">
        <f t="shared" si="45"/>
        <v>165720.8416123086</v>
      </c>
      <c r="F138" s="3">
        <f aca="true" t="shared" si="46" ref="F138:G140">+D138-D137</f>
        <v>-2746.666407861747</v>
      </c>
      <c r="G138" s="3">
        <f t="shared" si="46"/>
        <v>-6000.082985553396</v>
      </c>
      <c r="H138" s="5">
        <f aca="true" t="shared" si="47" ref="H138:H143">+(D138/D$2-1)-(E138/E$2-1)</f>
        <v>-0.02006505981443074</v>
      </c>
    </row>
    <row r="139" spans="1:8" ht="12.75">
      <c r="A139" s="2">
        <v>42400</v>
      </c>
      <c r="B139" s="5">
        <f>+xform!AA142</f>
        <v>0.006906088404490255</v>
      </c>
      <c r="C139" s="5">
        <f>+xform!P142</f>
        <v>-0.03791506555888656</v>
      </c>
      <c r="D139" s="3">
        <f t="shared" si="45"/>
        <v>164844.96130581468</v>
      </c>
      <c r="E139" s="3">
        <f t="shared" si="45"/>
        <v>159437.52503810407</v>
      </c>
      <c r="F139" s="3">
        <f t="shared" si="46"/>
        <v>1130.625674949144</v>
      </c>
      <c r="G139" s="3">
        <f t="shared" si="46"/>
        <v>-6283.3165742045385</v>
      </c>
      <c r="H139" s="5">
        <f t="shared" si="47"/>
        <v>0.05407436267710608</v>
      </c>
    </row>
    <row r="140" spans="1:8" ht="12.75">
      <c r="A140" s="2">
        <v>42429</v>
      </c>
      <c r="B140" s="5">
        <f>+xform!AA143</f>
        <v>0.0037764962843166907</v>
      </c>
      <c r="C140" s="5">
        <f>+xform!P143</f>
        <v>-0.0033009945579883905</v>
      </c>
      <c r="D140" s="3">
        <f t="shared" si="45"/>
        <v>165467.49768967443</v>
      </c>
      <c r="E140" s="3">
        <f t="shared" si="45"/>
        <v>158911.22263561416</v>
      </c>
      <c r="F140" s="3">
        <f t="shared" si="46"/>
        <v>622.536383859755</v>
      </c>
      <c r="G140" s="3">
        <f t="shared" si="46"/>
        <v>-526.302402489906</v>
      </c>
      <c r="H140" s="5">
        <f t="shared" si="47"/>
        <v>0.06556275054060268</v>
      </c>
    </row>
    <row r="141" spans="1:8" ht="12.75">
      <c r="A141" s="2">
        <v>42460</v>
      </c>
      <c r="B141" s="5">
        <f>+xform!AA144</f>
        <v>0.006273791288719092</v>
      </c>
      <c r="C141" s="5">
        <f>+xform!P144</f>
        <v>0.01087462855436352</v>
      </c>
      <c r="D141" s="3">
        <f aca="true" t="shared" si="48" ref="D141:E143">+D140*(1+B141)</f>
        <v>166505.6062352461</v>
      </c>
      <c r="E141" s="3">
        <f t="shared" si="48"/>
        <v>160639.32315489624</v>
      </c>
      <c r="F141" s="3">
        <f aca="true" t="shared" si="49" ref="F141:G143">+D141-D140</f>
        <v>1038.108545571653</v>
      </c>
      <c r="G141" s="3">
        <f t="shared" si="49"/>
        <v>1728.100519282074</v>
      </c>
      <c r="H141" s="5">
        <f t="shared" si="47"/>
        <v>0.058662830803498434</v>
      </c>
    </row>
    <row r="142" spans="1:8" ht="12.75">
      <c r="A142" s="2">
        <v>42490</v>
      </c>
      <c r="B142" s="5">
        <f>+xform!AA145</f>
        <v>-0.007950945136391304</v>
      </c>
      <c r="C142" s="5">
        <f>+xform!P145</f>
        <v>-0.0019382932468031133</v>
      </c>
      <c r="D142" s="3">
        <f t="shared" si="48"/>
        <v>165181.72929516807</v>
      </c>
      <c r="E142" s="3">
        <f t="shared" si="48"/>
        <v>160327.95703965408</v>
      </c>
      <c r="F142" s="3">
        <f t="shared" si="49"/>
        <v>-1323.8769400780147</v>
      </c>
      <c r="G142" s="3">
        <f t="shared" si="49"/>
        <v>-311.3661152421555</v>
      </c>
      <c r="H142" s="5">
        <f t="shared" si="47"/>
        <v>0.048537722555139995</v>
      </c>
    </row>
    <row r="143" spans="1:8" ht="12.75">
      <c r="A143" s="2">
        <v>42521</v>
      </c>
      <c r="B143" s="5">
        <f>+xform!AA146</f>
        <v>0.022185985823092398</v>
      </c>
      <c r="C143" s="5">
        <f>+xform!P146</f>
        <v>0.02625236312752393</v>
      </c>
      <c r="D143" s="3">
        <f t="shared" si="48"/>
        <v>168846.44879954457</v>
      </c>
      <c r="E143" s="3">
        <f t="shared" si="48"/>
        <v>164536.94478735313</v>
      </c>
      <c r="F143" s="3">
        <f t="shared" si="49"/>
        <v>3664.719504376495</v>
      </c>
      <c r="G143" s="3">
        <f t="shared" si="49"/>
        <v>4208.987747699051</v>
      </c>
      <c r="H143" s="5">
        <f t="shared" si="47"/>
        <v>0.04309504012191434</v>
      </c>
    </row>
    <row r="144" spans="1:8" ht="12.75">
      <c r="A144" s="2">
        <v>42551</v>
      </c>
      <c r="B144" s="5">
        <f>+xform!AA147</f>
        <v>0.00104511862010305</v>
      </c>
      <c r="C144" s="5">
        <f>+xform!P147</f>
        <v>-0.016004978477332683</v>
      </c>
      <c r="D144" s="3">
        <f aca="true" t="shared" si="50" ref="D144:E146">+D143*(1+B144)</f>
        <v>169022.91336712326</v>
      </c>
      <c r="E144" s="3">
        <f t="shared" si="50"/>
        <v>161903.53452730546</v>
      </c>
      <c r="F144" s="3">
        <f aca="true" t="shared" si="51" ref="F144:G146">+D144-D143</f>
        <v>176.46456757868873</v>
      </c>
      <c r="G144" s="3">
        <f t="shared" si="51"/>
        <v>-2633.4102600476763</v>
      </c>
      <c r="H144" s="5">
        <f aca="true" t="shared" si="52" ref="H144:H149">+(D144/D$2-1)-(E144/E$2-1)</f>
        <v>0.07119378839817792</v>
      </c>
    </row>
    <row r="145" spans="1:8" ht="12.75">
      <c r="A145" s="2">
        <v>42582</v>
      </c>
      <c r="B145" s="5">
        <f>+xform!AA148</f>
        <v>0.019703518774140165</v>
      </c>
      <c r="C145" s="5">
        <f>+xform!P148</f>
        <v>0.015029855098890944</v>
      </c>
      <c r="D145" s="3">
        <f t="shared" si="50"/>
        <v>172353.25951391223</v>
      </c>
      <c r="E145" s="3">
        <f t="shared" si="50"/>
        <v>164336.92119124916</v>
      </c>
      <c r="F145" s="3">
        <f t="shared" si="51"/>
        <v>3330.346146788972</v>
      </c>
      <c r="G145" s="3">
        <f t="shared" si="51"/>
        <v>2433.3866639437038</v>
      </c>
      <c r="H145" s="5">
        <f t="shared" si="52"/>
        <v>0.08016338322663064</v>
      </c>
    </row>
    <row r="146" spans="1:8" ht="12.75">
      <c r="A146" s="2">
        <v>42613</v>
      </c>
      <c r="B146" s="5">
        <f>+xform!AA149</f>
        <v>-0.0012883700982042933</v>
      </c>
      <c r="C146" s="5">
        <f>+xform!P149</f>
        <v>0.004783683738433497</v>
      </c>
      <c r="D146" s="3">
        <f t="shared" si="50"/>
        <v>172131.20472802647</v>
      </c>
      <c r="E146" s="3">
        <f t="shared" si="50"/>
        <v>165123.05704877595</v>
      </c>
      <c r="F146" s="3">
        <f t="shared" si="51"/>
        <v>-222.0547858857608</v>
      </c>
      <c r="G146" s="3">
        <f t="shared" si="51"/>
        <v>786.135857526795</v>
      </c>
      <c r="H146" s="5">
        <f t="shared" si="52"/>
        <v>0.07008147679250532</v>
      </c>
    </row>
    <row r="147" spans="1:8" ht="12.75">
      <c r="A147" s="2">
        <v>42643</v>
      </c>
      <c r="B147" s="5">
        <f>+xform!AA150</f>
        <v>-0.004240471904607558</v>
      </c>
      <c r="C147" s="5">
        <f>+xform!P150</f>
        <v>-0.0046328061675991235</v>
      </c>
      <c r="D147" s="3">
        <f aca="true" t="shared" si="53" ref="D147:E149">+D146*(1+B147)</f>
        <v>171401.28719047102</v>
      </c>
      <c r="E147" s="3">
        <f t="shared" si="53"/>
        <v>164358.07393166758</v>
      </c>
      <c r="F147" s="3">
        <f aca="true" t="shared" si="54" ref="F147:G149">+D147-D146</f>
        <v>-729.9175375554478</v>
      </c>
      <c r="G147" s="3">
        <f t="shared" si="54"/>
        <v>-764.9831171083788</v>
      </c>
      <c r="H147" s="5">
        <f t="shared" si="52"/>
        <v>0.0704321325880346</v>
      </c>
    </row>
    <row r="148" spans="1:8" ht="12.75">
      <c r="A148" s="2">
        <v>42673</v>
      </c>
      <c r="B148" s="5">
        <f>+xform!AA151</f>
        <v>0.00018908998449262884</v>
      </c>
      <c r="C148" s="5">
        <f>+xform!P151</f>
        <v>0.0032237848801298092</v>
      </c>
      <c r="D148" s="3">
        <f t="shared" si="53"/>
        <v>171433.69745720786</v>
      </c>
      <c r="E148" s="3">
        <f t="shared" si="53"/>
        <v>164887.92900533573</v>
      </c>
      <c r="F148" s="3">
        <f t="shared" si="54"/>
        <v>32.41026673684246</v>
      </c>
      <c r="G148" s="3">
        <f t="shared" si="54"/>
        <v>529.85507366815</v>
      </c>
      <c r="H148" s="5">
        <f t="shared" si="52"/>
        <v>0.06545768451872136</v>
      </c>
    </row>
    <row r="149" spans="1:8" ht="12.75">
      <c r="A149" s="2">
        <v>42704</v>
      </c>
      <c r="B149" s="5">
        <f>+xform!AA152</f>
        <v>0.008272215665988427</v>
      </c>
      <c r="C149" s="5">
        <f>+xform!P152</f>
        <v>0.018647557867904497</v>
      </c>
      <c r="D149" s="3">
        <f t="shared" si="53"/>
        <v>172851.8339749917</v>
      </c>
      <c r="E149" s="3">
        <f t="shared" si="53"/>
        <v>167962.68620318163</v>
      </c>
      <c r="F149" s="3">
        <f t="shared" si="54"/>
        <v>1418.1365177838306</v>
      </c>
      <c r="G149" s="3">
        <f t="shared" si="54"/>
        <v>3074.757197845902</v>
      </c>
      <c r="H149" s="5">
        <f t="shared" si="52"/>
        <v>0.04889147771810065</v>
      </c>
    </row>
    <row r="150" spans="1:8" ht="12.75">
      <c r="A150" s="2">
        <v>42735</v>
      </c>
      <c r="B150" s="5">
        <f>+xform!AA153</f>
        <v>0.036366577971130236</v>
      </c>
      <c r="C150" s="5">
        <f>+xform!P153</f>
        <v>0.02879534446962779</v>
      </c>
      <c r="D150" s="3">
        <f aca="true" t="shared" si="55" ref="D150:E152">+D149*(1+B150)</f>
        <v>179137.86367269608</v>
      </c>
      <c r="E150" s="3">
        <f t="shared" si="55"/>
        <v>172799.22961044626</v>
      </c>
      <c r="F150" s="3">
        <f aca="true" t="shared" si="56" ref="F150:G152">+D150-D149</f>
        <v>6286.029697704391</v>
      </c>
      <c r="G150" s="3">
        <f t="shared" si="56"/>
        <v>4836.543407264631</v>
      </c>
      <c r="H150" s="5">
        <f aca="true" t="shared" si="57" ref="H150:H155">+(D150/D$2-1)-(E150/E$2-1)</f>
        <v>0.06338634062249837</v>
      </c>
    </row>
    <row r="151" spans="1:8" ht="12.75">
      <c r="A151" s="2">
        <v>42766</v>
      </c>
      <c r="B151" s="5">
        <f>+xform!AA154</f>
        <v>-0.018681131768451237</v>
      </c>
      <c r="C151" s="5">
        <f>+xform!P154</f>
        <v>-0.005381626102521641</v>
      </c>
      <c r="D151" s="3">
        <f t="shared" si="55"/>
        <v>175791.3656367076</v>
      </c>
      <c r="E151" s="3">
        <f t="shared" si="55"/>
        <v>171869.28876587906</v>
      </c>
      <c r="F151" s="3">
        <f t="shared" si="56"/>
        <v>-3346.4980359884794</v>
      </c>
      <c r="G151" s="3">
        <f t="shared" si="56"/>
        <v>-929.9408445672016</v>
      </c>
      <c r="H151" s="5">
        <f t="shared" si="57"/>
        <v>0.0392207687082855</v>
      </c>
    </row>
    <row r="152" spans="1:8" ht="12.75">
      <c r="A152" s="2">
        <v>42794</v>
      </c>
      <c r="B152" s="5">
        <f>+xform!AA155</f>
        <v>0.02114890431303809</v>
      </c>
      <c r="C152" s="5">
        <f>+xform!P155</f>
        <v>0.022016029407741743</v>
      </c>
      <c r="D152" s="3">
        <f t="shared" si="55"/>
        <v>179509.16040761664</v>
      </c>
      <c r="E152" s="3">
        <f t="shared" si="55"/>
        <v>175653.16808163634</v>
      </c>
      <c r="F152" s="3">
        <f t="shared" si="56"/>
        <v>3717.7947709090367</v>
      </c>
      <c r="G152" s="3">
        <f t="shared" si="56"/>
        <v>3783.87931575728</v>
      </c>
      <c r="H152" s="5">
        <f t="shared" si="57"/>
        <v>0.038559923259803064</v>
      </c>
    </row>
    <row r="153" spans="1:8" ht="12.75">
      <c r="A153" s="2">
        <v>42825</v>
      </c>
      <c r="B153" s="5">
        <f>+xform!AA156</f>
        <v>0.018624287848109607</v>
      </c>
      <c r="C153" s="5">
        <f>+xform!P156</f>
        <v>0.012627535395052037</v>
      </c>
      <c r="D153" s="3">
        <f aca="true" t="shared" si="58" ref="D153:E155">+D152*(1+B153)</f>
        <v>182852.39068242055</v>
      </c>
      <c r="E153" s="3">
        <f t="shared" si="58"/>
        <v>177871.2346788402</v>
      </c>
      <c r="F153" s="3">
        <f aca="true" t="shared" si="59" ref="F153:G155">+D153-D152</f>
        <v>3343.2302748039074</v>
      </c>
      <c r="G153" s="3">
        <f t="shared" si="59"/>
        <v>2218.0665972038696</v>
      </c>
      <c r="H153" s="5">
        <f t="shared" si="57"/>
        <v>0.04981156003580334</v>
      </c>
    </row>
    <row r="154" spans="1:8" ht="12.75">
      <c r="A154" s="2">
        <v>42855</v>
      </c>
      <c r="B154" s="5">
        <f>+xform!AA157</f>
        <v>0.007894540232146282</v>
      </c>
      <c r="C154" s="5">
        <f>+xform!P157</f>
        <v>0.0049831280133685865</v>
      </c>
      <c r="D154" s="3">
        <f t="shared" si="58"/>
        <v>184295.92623720702</v>
      </c>
      <c r="E154" s="3">
        <f t="shared" si="58"/>
        <v>178757.5898111408</v>
      </c>
      <c r="F154" s="3">
        <f t="shared" si="59"/>
        <v>1443.5355547864747</v>
      </c>
      <c r="G154" s="3">
        <f t="shared" si="59"/>
        <v>886.3551323005813</v>
      </c>
      <c r="H154" s="5">
        <f t="shared" si="57"/>
        <v>0.05538336426066248</v>
      </c>
    </row>
    <row r="155" spans="1:8" ht="12.75">
      <c r="A155" s="2">
        <v>42886</v>
      </c>
      <c r="B155" s="5">
        <f>+xform!AA158</f>
        <v>0.0016907498251236485</v>
      </c>
      <c r="C155" s="5">
        <f>+xform!P158</f>
        <v>-0.0007850487196133455</v>
      </c>
      <c r="D155" s="3">
        <f t="shared" si="58"/>
        <v>184607.5245422636</v>
      </c>
      <c r="E155" s="3">
        <f t="shared" si="58"/>
        <v>178617.25639413839</v>
      </c>
      <c r="F155" s="3">
        <f t="shared" si="59"/>
        <v>311.5983050565701</v>
      </c>
      <c r="G155" s="3">
        <f t="shared" si="59"/>
        <v>-140.3334170024027</v>
      </c>
      <c r="H155" s="5">
        <f t="shared" si="57"/>
        <v>0.059902681481251996</v>
      </c>
    </row>
    <row r="156" spans="1:8" ht="12.75">
      <c r="A156" s="2">
        <v>42916</v>
      </c>
      <c r="B156" s="5">
        <f>+xform!AA159</f>
        <v>-0.009878460386113133</v>
      </c>
      <c r="C156" s="5">
        <f>+xform!P159</f>
        <v>-0.014175471970655463</v>
      </c>
      <c r="D156" s="3">
        <f aca="true" t="shared" si="60" ref="D156:E158">+D155*(1+B156)</f>
        <v>182783.88642409444</v>
      </c>
      <c r="E156" s="3">
        <f t="shared" si="60"/>
        <v>176085.27248264788</v>
      </c>
      <c r="F156" s="3">
        <f aca="true" t="shared" si="61" ref="F156:G158">+D156-D155</f>
        <v>-1823.638118169154</v>
      </c>
      <c r="G156" s="3">
        <f t="shared" si="61"/>
        <v>-2531.9839114905044</v>
      </c>
      <c r="H156" s="5">
        <f aca="true" t="shared" si="62" ref="H156:H161">+(D156/D$2-1)-(E156/E$2-1)</f>
        <v>0.06698613941446574</v>
      </c>
    </row>
    <row r="157" spans="1:8" ht="12.75">
      <c r="A157" s="2">
        <v>42947</v>
      </c>
      <c r="B157" s="5">
        <f>+xform!AA160</f>
        <v>-0.009332189978691854</v>
      </c>
      <c r="C157" s="5">
        <f>+xform!P160</f>
        <v>-0.009575435714320521</v>
      </c>
      <c r="D157" s="3">
        <f t="shared" si="60"/>
        <v>181078.11247094115</v>
      </c>
      <c r="E157" s="3">
        <f t="shared" si="60"/>
        <v>174399.17927575167</v>
      </c>
      <c r="F157" s="3">
        <f t="shared" si="61"/>
        <v>-1705.7739531532861</v>
      </c>
      <c r="G157" s="3">
        <f t="shared" si="61"/>
        <v>-1686.0932068962138</v>
      </c>
      <c r="H157" s="5">
        <f t="shared" si="62"/>
        <v>0.06678933195189485</v>
      </c>
    </row>
    <row r="158" spans="1:8" ht="12.75">
      <c r="A158" s="2">
        <v>42978</v>
      </c>
      <c r="B158" s="5">
        <f>+xform!AA161</f>
        <v>0.0023046151368539035</v>
      </c>
      <c r="C158" s="5">
        <f>+xform!P161</f>
        <v>-0.0019424538063885885</v>
      </c>
      <c r="D158" s="3">
        <f t="shared" si="60"/>
        <v>181495.42782989464</v>
      </c>
      <c r="E158" s="3">
        <f t="shared" si="60"/>
        <v>174060.41692613644</v>
      </c>
      <c r="F158" s="3">
        <f t="shared" si="61"/>
        <v>417.31535895349225</v>
      </c>
      <c r="G158" s="3">
        <f t="shared" si="61"/>
        <v>-338.7623496152228</v>
      </c>
      <c r="H158" s="5">
        <f t="shared" si="62"/>
        <v>0.07435010903758199</v>
      </c>
    </row>
    <row r="159" spans="1:8" ht="12.75">
      <c r="A159" s="2">
        <v>43008</v>
      </c>
      <c r="B159" s="5">
        <f>+xform!AA162</f>
        <v>0.015199054374838442</v>
      </c>
      <c r="C159" s="5">
        <f>+xform!P162</f>
        <v>0.0191760690257487</v>
      </c>
      <c r="D159" s="3">
        <f aca="true" t="shared" si="63" ref="D159:E161">+D158*(1+B159)</f>
        <v>184253.98670626577</v>
      </c>
      <c r="E159" s="3">
        <f t="shared" si="63"/>
        <v>177398.21149576263</v>
      </c>
      <c r="F159" s="3">
        <f aca="true" t="shared" si="64" ref="F159:G161">+D159-D158</f>
        <v>2758.5588763711276</v>
      </c>
      <c r="G159" s="3">
        <f t="shared" si="64"/>
        <v>3337.7945696261886</v>
      </c>
      <c r="H159" s="5">
        <f t="shared" si="62"/>
        <v>0.06855775210503157</v>
      </c>
    </row>
    <row r="160" spans="1:8" ht="12.75">
      <c r="A160" s="2">
        <v>43039</v>
      </c>
      <c r="B160" s="5">
        <f>+xform!AA163</f>
        <v>0.023104588010522502</v>
      </c>
      <c r="C160" s="5">
        <f>+xform!P163</f>
        <v>0.023320670401463017</v>
      </c>
      <c r="D160" s="3">
        <f t="shared" si="63"/>
        <v>188511.09915841033</v>
      </c>
      <c r="E160" s="3">
        <f t="shared" si="63"/>
        <v>181535.25671586435</v>
      </c>
      <c r="F160" s="3">
        <f t="shared" si="64"/>
        <v>4257.11245214456</v>
      </c>
      <c r="G160" s="3">
        <f t="shared" si="64"/>
        <v>4137.045220101718</v>
      </c>
      <c r="H160" s="5">
        <f t="shared" si="62"/>
        <v>0.06975842442545988</v>
      </c>
    </row>
    <row r="161" spans="1:8" ht="12.75">
      <c r="A161" s="2">
        <v>43069</v>
      </c>
      <c r="B161" s="5">
        <f>+xform!AA164</f>
        <v>-0.007588330340624947</v>
      </c>
      <c r="C161" s="5">
        <f>+xform!P164</f>
        <v>-0.0064398445505862364</v>
      </c>
      <c r="D161" s="3">
        <f t="shared" si="63"/>
        <v>187080.61466512203</v>
      </c>
      <c r="E161" s="3">
        <f t="shared" si="63"/>
        <v>180366.19788216343</v>
      </c>
      <c r="F161" s="3">
        <f t="shared" si="64"/>
        <v>-1430.4844932882988</v>
      </c>
      <c r="G161" s="3">
        <f t="shared" si="64"/>
        <v>-1169.0588337009249</v>
      </c>
      <c r="H161" s="5">
        <f t="shared" si="62"/>
        <v>0.0671441678295861</v>
      </c>
    </row>
    <row r="162" spans="1:8" ht="12.75">
      <c r="A162" s="2">
        <v>43099</v>
      </c>
      <c r="B162" s="5">
        <f>+xform!AA165</f>
        <v>-0.01030169538705356</v>
      </c>
      <c r="C162" s="5">
        <f>+xform!P165</f>
        <v>-0.008309812110832093</v>
      </c>
      <c r="D162" s="3">
        <f aca="true" t="shared" si="65" ref="D162:E164">+D161*(1+B162)</f>
        <v>185153.3671600192</v>
      </c>
      <c r="E162" s="3">
        <f t="shared" si="65"/>
        <v>178867.3886666175</v>
      </c>
      <c r="F162" s="3">
        <f aca="true" t="shared" si="66" ref="F162:G164">+D162-D161</f>
        <v>-1927.2475051028305</v>
      </c>
      <c r="G162" s="3">
        <f t="shared" si="66"/>
        <v>-1498.8092155459162</v>
      </c>
      <c r="H162" s="5">
        <f aca="true" t="shared" si="67" ref="H162:H167">+(D162/D$2-1)-(E162/E$2-1)</f>
        <v>0.0628597849340169</v>
      </c>
    </row>
    <row r="163" spans="1:8" ht="12.75">
      <c r="A163" s="2">
        <v>43131</v>
      </c>
      <c r="B163" s="5">
        <f>+xform!AA166</f>
        <v>0.011467673792315756</v>
      </c>
      <c r="C163" s="5">
        <f>+xform!P166</f>
        <v>0.01260142370262155</v>
      </c>
      <c r="D163" s="3">
        <f t="shared" si="65"/>
        <v>187276.64557615918</v>
      </c>
      <c r="E163" s="3">
        <f t="shared" si="65"/>
        <v>181121.37241778703</v>
      </c>
      <c r="F163" s="3">
        <f t="shared" si="66"/>
        <v>2123.278416139976</v>
      </c>
      <c r="G163" s="3">
        <f t="shared" si="66"/>
        <v>2253.9837511695223</v>
      </c>
      <c r="H163" s="5">
        <f t="shared" si="67"/>
        <v>0.06155273158372143</v>
      </c>
    </row>
    <row r="164" spans="1:8" ht="12.75">
      <c r="A164" s="2">
        <v>43159</v>
      </c>
      <c r="B164" s="5">
        <f>+xform!AA167</f>
        <v>-0.012450773200864186</v>
      </c>
      <c r="C164" s="5">
        <f>+xform!P167</f>
        <v>-0.016254805393150308</v>
      </c>
      <c r="D164" s="3">
        <f t="shared" si="65"/>
        <v>184944.9065362718</v>
      </c>
      <c r="E164" s="3">
        <f t="shared" si="65"/>
        <v>178177.2797565956</v>
      </c>
      <c r="F164" s="3">
        <f t="shared" si="66"/>
        <v>-2331.739039887383</v>
      </c>
      <c r="G164" s="3">
        <f t="shared" si="66"/>
        <v>-2944.0926611914183</v>
      </c>
      <c r="H164" s="5">
        <f t="shared" si="67"/>
        <v>0.06767626779676195</v>
      </c>
    </row>
    <row r="165" spans="1:8" ht="12.75">
      <c r="A165" s="2">
        <v>43190</v>
      </c>
      <c r="B165" s="5">
        <f>+xform!AA168</f>
        <v>0.01007148598716479</v>
      </c>
      <c r="C165" s="5">
        <f>+xform!P168</f>
        <v>-0.01601162234315938</v>
      </c>
      <c r="D165" s="3">
        <f aca="true" t="shared" si="68" ref="D165:E167">+D164*(1+B165)</f>
        <v>186807.57657084937</v>
      </c>
      <c r="E165" s="3">
        <f t="shared" si="68"/>
        <v>175324.37244300154</v>
      </c>
      <c r="F165" s="3">
        <f aca="true" t="shared" si="69" ref="F165:G167">+D165-D164</f>
        <v>1862.6700345775753</v>
      </c>
      <c r="G165" s="3">
        <f t="shared" si="69"/>
        <v>-2852.9073135940707</v>
      </c>
      <c r="H165" s="5">
        <f t="shared" si="67"/>
        <v>0.11483204127847824</v>
      </c>
    </row>
    <row r="166" spans="1:8" ht="12.75">
      <c r="A166" s="2">
        <v>43220</v>
      </c>
      <c r="B166" s="5">
        <f>+xform!AA169</f>
        <v>0.014849852450475537</v>
      </c>
      <c r="C166" s="5">
        <f>+xform!P169</f>
        <v>0.027188561978442716</v>
      </c>
      <c r="D166" s="3">
        <f t="shared" si="68"/>
        <v>189581.64151955736</v>
      </c>
      <c r="E166" s="3">
        <f t="shared" si="68"/>
        <v>180091.19000949967</v>
      </c>
      <c r="F166" s="3">
        <f t="shared" si="69"/>
        <v>2774.0649487079936</v>
      </c>
      <c r="G166" s="3">
        <f t="shared" si="69"/>
        <v>4766.8175664981245</v>
      </c>
      <c r="H166" s="5">
        <f t="shared" si="67"/>
        <v>0.09490451510057696</v>
      </c>
    </row>
    <row r="167" spans="1:8" ht="12.75">
      <c r="A167" s="2">
        <v>43251</v>
      </c>
      <c r="B167" s="5">
        <f>+xform!AA170</f>
        <v>-0.019756117684664676</v>
      </c>
      <c r="C167" s="5">
        <f>+xform!P170</f>
        <v>0.0024780667493858864</v>
      </c>
      <c r="D167" s="3">
        <f t="shared" si="68"/>
        <v>185836.24429884506</v>
      </c>
      <c r="E167" s="3">
        <f t="shared" si="68"/>
        <v>180537.46799931952</v>
      </c>
      <c r="F167" s="3">
        <f t="shared" si="69"/>
        <v>-3745.3972207123006</v>
      </c>
      <c r="G167" s="3">
        <f t="shared" si="69"/>
        <v>446.2779898198496</v>
      </c>
      <c r="H167" s="5">
        <f t="shared" si="67"/>
        <v>0.05298776299525554</v>
      </c>
    </row>
    <row r="168" spans="1:8" ht="12.75">
      <c r="A168" s="2">
        <v>43281</v>
      </c>
      <c r="B168" s="5">
        <f>+xform!AA171</f>
        <v>0.008857871980856254</v>
      </c>
      <c r="C168" s="5">
        <f>+xform!P171</f>
        <v>0.004996668688845562</v>
      </c>
      <c r="D168" s="3">
        <f aca="true" t="shared" si="70" ref="D168:E170">+D167*(1+B168)</f>
        <v>187482.35796024738</v>
      </c>
      <c r="E168" s="3">
        <f t="shared" si="70"/>
        <v>181439.5539128352</v>
      </c>
      <c r="F168" s="3">
        <f aca="true" t="shared" si="71" ref="F168:G170">+D168-D167</f>
        <v>1646.1136614023126</v>
      </c>
      <c r="G168" s="3">
        <f t="shared" si="71"/>
        <v>902.0859135156788</v>
      </c>
      <c r="H168" s="5">
        <f aca="true" t="shared" si="72" ref="H168:H173">+(D168/D$2-1)-(E168/E$2-1)</f>
        <v>0.06042804047412176</v>
      </c>
    </row>
    <row r="169" spans="1:8" ht="12.75">
      <c r="A169" s="2">
        <v>43312</v>
      </c>
      <c r="B169" s="5">
        <f>+xform!AA172</f>
        <v>-0.003111177346898769</v>
      </c>
      <c r="C169" s="5">
        <f>+xform!P172</f>
        <v>0.008421430107334904</v>
      </c>
      <c r="D169" s="3">
        <f t="shared" si="70"/>
        <v>186899.06709521828</v>
      </c>
      <c r="E169" s="3">
        <f t="shared" si="70"/>
        <v>182967.53443481817</v>
      </c>
      <c r="F169" s="3">
        <f t="shared" si="71"/>
        <v>-583.290865029092</v>
      </c>
      <c r="G169" s="3">
        <f t="shared" si="71"/>
        <v>1527.9805219829723</v>
      </c>
      <c r="H169" s="5">
        <f t="shared" si="72"/>
        <v>0.039315326604001166</v>
      </c>
    </row>
    <row r="170" spans="1:8" ht="12.75">
      <c r="A170" s="2">
        <v>43343</v>
      </c>
      <c r="B170" s="5">
        <f>+xform!AA173</f>
        <v>-0.01328687349785578</v>
      </c>
      <c r="C170" s="5">
        <f>+xform!P173</f>
        <v>-0.0026425004828928168</v>
      </c>
      <c r="D170" s="3">
        <f t="shared" si="70"/>
        <v>184415.76283385686</v>
      </c>
      <c r="E170" s="3">
        <f t="shared" si="70"/>
        <v>182484.04263672046</v>
      </c>
      <c r="F170" s="3">
        <f t="shared" si="71"/>
        <v>-2483.3042613614234</v>
      </c>
      <c r="G170" s="3">
        <f t="shared" si="71"/>
        <v>-483.4917980977043</v>
      </c>
      <c r="H170" s="5">
        <f t="shared" si="72"/>
        <v>0.019317201971363884</v>
      </c>
    </row>
    <row r="171" spans="1:8" ht="12.75">
      <c r="A171" s="2">
        <v>43373</v>
      </c>
      <c r="B171" s="5">
        <f>+xform!AA174</f>
        <v>-0.004100627237174773</v>
      </c>
      <c r="C171" s="5">
        <f>+xform!P174</f>
        <v>-0.0001410984966501496</v>
      </c>
      <c r="D171" s="3">
        <f aca="true" t="shared" si="73" ref="D171:E173">+D170*(1+B171)</f>
        <v>183659.54253381598</v>
      </c>
      <c r="E171" s="3">
        <f t="shared" si="73"/>
        <v>182458.2944126418</v>
      </c>
      <c r="F171" s="3">
        <f aca="true" t="shared" si="74" ref="F171:G173">+D171-D170</f>
        <v>-756.2203000408772</v>
      </c>
      <c r="G171" s="3">
        <f t="shared" si="74"/>
        <v>-25.748224078677595</v>
      </c>
      <c r="H171" s="5">
        <f t="shared" si="72"/>
        <v>0.012012481211741921</v>
      </c>
    </row>
    <row r="172" spans="1:8" ht="12.75">
      <c r="A172" s="2">
        <v>43404</v>
      </c>
      <c r="B172" s="5">
        <f>+xform!AA175</f>
        <v>-0.029738757005951747</v>
      </c>
      <c r="C172" s="5">
        <f>+xform!P175</f>
        <v>-0.028471747265835165</v>
      </c>
      <c r="D172" s="3">
        <f t="shared" si="73"/>
        <v>178197.73602657858</v>
      </c>
      <c r="E172" s="3">
        <f t="shared" si="73"/>
        <v>177263.38796756972</v>
      </c>
      <c r="F172" s="3">
        <f t="shared" si="74"/>
        <v>-5461.806507237401</v>
      </c>
      <c r="G172" s="3">
        <f t="shared" si="74"/>
        <v>-5194.906445072062</v>
      </c>
      <c r="H172" s="5">
        <f t="shared" si="72"/>
        <v>0.009343480590088493</v>
      </c>
    </row>
    <row r="173" spans="1:8" ht="12.75">
      <c r="A173" s="2">
        <v>43434</v>
      </c>
      <c r="B173" s="5">
        <f>+xform!AA176</f>
        <v>0.0035087895459884368</v>
      </c>
      <c r="C173" s="5">
        <f>+xform!P176</f>
        <v>0.0026460986354840173</v>
      </c>
      <c r="D173" s="3">
        <f t="shared" si="73"/>
        <v>178822.99437986745</v>
      </c>
      <c r="E173" s="3">
        <f t="shared" si="73"/>
        <v>177732.44437659197</v>
      </c>
      <c r="F173" s="3">
        <f t="shared" si="74"/>
        <v>625.2583532888675</v>
      </c>
      <c r="G173" s="3">
        <f t="shared" si="74"/>
        <v>469.05640902224695</v>
      </c>
      <c r="H173" s="5">
        <f t="shared" si="72"/>
        <v>0.0109055000327547</v>
      </c>
    </row>
    <row r="174" spans="1:8" ht="12.75">
      <c r="A174" s="2">
        <v>43465</v>
      </c>
      <c r="B174" s="5">
        <f>+xform!AA177</f>
        <v>-0.03582617218182795</v>
      </c>
      <c r="C174" s="5">
        <f>+xform!P177</f>
        <v>-0.04589359159420007</v>
      </c>
      <c r="D174" s="3">
        <f aca="true" t="shared" si="75" ref="D174:E176">+D173*(1+B174)</f>
        <v>172416.45099314427</v>
      </c>
      <c r="E174" s="3">
        <f t="shared" si="75"/>
        <v>169575.66416133379</v>
      </c>
      <c r="F174" s="3">
        <f aca="true" t="shared" si="76" ref="F174:G176">+D174-D173</f>
        <v>-6406.543386723177</v>
      </c>
      <c r="G174" s="3">
        <f t="shared" si="76"/>
        <v>-8156.780215258186</v>
      </c>
      <c r="H174" s="5">
        <f>+(D174/D$2-1)-(E174/E$2-1)</f>
        <v>0.028407868318104823</v>
      </c>
    </row>
    <row r="175" spans="1:8" ht="12.75">
      <c r="A175" s="2">
        <v>43496</v>
      </c>
      <c r="B175" s="5">
        <f>+xform!AA178</f>
        <v>0.010276936164541369</v>
      </c>
      <c r="C175" s="5">
        <f>+xform!P178</f>
        <v>0.045538959684607215</v>
      </c>
      <c r="D175" s="3">
        <f t="shared" si="75"/>
        <v>174188.3638537176</v>
      </c>
      <c r="E175" s="3">
        <f t="shared" si="75"/>
        <v>177297.96349506726</v>
      </c>
      <c r="F175" s="3">
        <f t="shared" si="76"/>
        <v>1771.9128605733276</v>
      </c>
      <c r="G175" s="3">
        <f t="shared" si="76"/>
        <v>7722.299333733477</v>
      </c>
      <c r="H175" s="5">
        <f>+(D175/D$2-1)-(E175/E$2-1)</f>
        <v>-0.031095996413496474</v>
      </c>
    </row>
    <row r="176" spans="1:8" ht="12.75">
      <c r="A176" s="2">
        <v>43524</v>
      </c>
      <c r="B176" s="5">
        <f>+xform!AA179</f>
        <v>0.005982731406158671</v>
      </c>
      <c r="C176" s="5">
        <f>+xform!P179</f>
        <v>0.025019715751873752</v>
      </c>
      <c r="D176" s="3">
        <f t="shared" si="75"/>
        <v>175230.48604873262</v>
      </c>
      <c r="E176" s="3">
        <f t="shared" si="75"/>
        <v>181733.9081450999</v>
      </c>
      <c r="F176" s="3">
        <f t="shared" si="76"/>
        <v>1042.1221950150211</v>
      </c>
      <c r="G176" s="3">
        <f t="shared" si="76"/>
        <v>4435.944650032645</v>
      </c>
      <c r="H176" s="5">
        <f>+(D176/D$2-1)-(E176/E$2-1)</f>
        <v>-0.06503422096367295</v>
      </c>
    </row>
    <row r="177" spans="1:8" ht="12.75">
      <c r="A177" s="2">
        <v>43555</v>
      </c>
      <c r="B177" s="5">
        <f>+xform!AA180</f>
        <v>0</v>
      </c>
      <c r="C177" s="5">
        <f>+xform!P180</f>
        <v>0</v>
      </c>
      <c r="D177" s="3">
        <f>+D176*(1+B177)</f>
        <v>175230.48604873262</v>
      </c>
      <c r="E177" s="3">
        <f>+E176*(1+C177)</f>
        <v>181733.9081450999</v>
      </c>
      <c r="F177" s="3">
        <f>+D177-D176</f>
        <v>0</v>
      </c>
      <c r="G177" s="3">
        <f>+E177-E176</f>
        <v>0</v>
      </c>
      <c r="H177" s="5">
        <f>+(D177/D$2-1)-(E177/E$2-1)</f>
        <v>-0.06503422096367295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pane ySplit="1" topLeftCell="A159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0.009210590258040248</v>
      </c>
      <c r="C3" s="5">
        <f>+xform!P6</f>
        <v>0.00562938456553781</v>
      </c>
      <c r="D3" s="3">
        <f aca="true" t="shared" si="0" ref="D3:D34">+D2*(1+B3)</f>
        <v>100921.05902580402</v>
      </c>
      <c r="E3" s="3">
        <f aca="true" t="shared" si="1" ref="E3:E34">+E2*(1+C3)</f>
        <v>100562.93845655378</v>
      </c>
      <c r="F3" s="3">
        <f aca="true" t="shared" si="2" ref="F3:F34">+D3-D2</f>
        <v>921.0590258040174</v>
      </c>
      <c r="G3" s="3">
        <f aca="true" t="shared" si="3" ref="G3:G34">+E3-E2</f>
        <v>562.9384565537766</v>
      </c>
      <c r="H3" s="5">
        <f aca="true" t="shared" si="4" ref="H3:H34">+(D3/D$2-1)-(E3/E$2-1)</f>
        <v>0.0035812056925024205</v>
      </c>
    </row>
    <row r="4" spans="1:8" ht="12.75">
      <c r="A4" s="2">
        <f>+xform!A7</f>
        <v>38289</v>
      </c>
      <c r="B4" s="5">
        <f>+xform!AL7</f>
        <v>0.010013002928774824</v>
      </c>
      <c r="C4" s="5">
        <f>+xform!P7</f>
        <v>0.0036764413562158983</v>
      </c>
      <c r="D4" s="3">
        <f t="shared" si="0"/>
        <v>101931.58188540445</v>
      </c>
      <c r="E4" s="3">
        <f t="shared" si="1"/>
        <v>100932.65220239804</v>
      </c>
      <c r="F4" s="3">
        <f t="shared" si="2"/>
        <v>1010.5228596004308</v>
      </c>
      <c r="G4" s="3">
        <f t="shared" si="3"/>
        <v>369.7137458442594</v>
      </c>
      <c r="H4" s="5">
        <f t="shared" si="4"/>
        <v>0.00998929683006411</v>
      </c>
    </row>
    <row r="5" spans="1:8" ht="12.75">
      <c r="A5" s="2">
        <f>+xform!A8</f>
        <v>38321</v>
      </c>
      <c r="B5" s="5">
        <f>+xform!AL8</f>
        <v>0.015482444405195799</v>
      </c>
      <c r="C5" s="5">
        <f>+xform!P8</f>
        <v>0.009479793559867911</v>
      </c>
      <c r="D5" s="3">
        <f t="shared" si="0"/>
        <v>103509.73193507887</v>
      </c>
      <c r="E5" s="3">
        <f t="shared" si="1"/>
        <v>101889.4729087267</v>
      </c>
      <c r="F5" s="3">
        <f t="shared" si="2"/>
        <v>1578.1500496744266</v>
      </c>
      <c r="G5" s="3">
        <f t="shared" si="3"/>
        <v>956.8207063286682</v>
      </c>
      <c r="H5" s="5">
        <f t="shared" si="4"/>
        <v>0.016202590263521888</v>
      </c>
    </row>
    <row r="6" spans="1:8" ht="12.75">
      <c r="A6" s="2">
        <f>+xform!A9</f>
        <v>38351</v>
      </c>
      <c r="B6" s="5">
        <f>+xform!AL9</f>
        <v>0.013484501026658404</v>
      </c>
      <c r="C6" s="5">
        <f>+xform!P9</f>
        <v>0.012130887146641543</v>
      </c>
      <c r="D6" s="3">
        <f t="shared" si="0"/>
        <v>104905.50902162658</v>
      </c>
      <c r="E6" s="3">
        <f t="shared" si="1"/>
        <v>103125.48260601325</v>
      </c>
      <c r="F6" s="3">
        <f t="shared" si="2"/>
        <v>1395.7770865477069</v>
      </c>
      <c r="G6" s="3">
        <f t="shared" si="3"/>
        <v>1236.009697286543</v>
      </c>
      <c r="H6" s="5">
        <f t="shared" si="4"/>
        <v>0.01780026415613345</v>
      </c>
    </row>
    <row r="7" spans="1:8" ht="12.75">
      <c r="A7" s="2">
        <f>+xform!A10</f>
        <v>38383</v>
      </c>
      <c r="B7" s="5">
        <f>+xform!AL10</f>
        <v>0.01339628317194472</v>
      </c>
      <c r="C7" s="5">
        <f>+xform!P10</f>
        <v>0.01140938414507846</v>
      </c>
      <c r="D7" s="3">
        <f t="shared" si="0"/>
        <v>106310.8529267773</v>
      </c>
      <c r="E7" s="3">
        <f t="shared" si="1"/>
        <v>104302.08085221186</v>
      </c>
      <c r="F7" s="3">
        <f t="shared" si="2"/>
        <v>1405.3439051507157</v>
      </c>
      <c r="G7" s="3">
        <f t="shared" si="3"/>
        <v>1176.5982461986132</v>
      </c>
      <c r="H7" s="5">
        <f t="shared" si="4"/>
        <v>0.020087720745654236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106839.47042751817</v>
      </c>
      <c r="E8" s="3">
        <f t="shared" si="1"/>
        <v>105173.67975198549</v>
      </c>
      <c r="F8" s="3">
        <f t="shared" si="2"/>
        <v>528.6175007408747</v>
      </c>
      <c r="G8" s="3">
        <f t="shared" si="3"/>
        <v>871.5988997736276</v>
      </c>
      <c r="H8" s="5">
        <f t="shared" si="4"/>
        <v>0.016657906755326968</v>
      </c>
    </row>
    <row r="9" spans="1:8" ht="12.75">
      <c r="A9" s="2">
        <f>+xform!A12</f>
        <v>38442</v>
      </c>
      <c r="B9" s="5">
        <f>+xform!AL12</f>
        <v>0.003242685750206915</v>
      </c>
      <c r="C9" s="5">
        <f>+xform!P12</f>
        <v>0.001619910924832535</v>
      </c>
      <c r="D9" s="3">
        <f t="shared" si="0"/>
        <v>107185.91725583313</v>
      </c>
      <c r="E9" s="3">
        <f t="shared" si="1"/>
        <v>105344.05174482056</v>
      </c>
      <c r="F9" s="3">
        <f t="shared" si="2"/>
        <v>346.44682831496175</v>
      </c>
      <c r="G9" s="3">
        <f t="shared" si="3"/>
        <v>170.37199283507653</v>
      </c>
      <c r="H9" s="5">
        <f t="shared" si="4"/>
        <v>0.018418655110125748</v>
      </c>
    </row>
    <row r="10" spans="1:8" ht="12.75">
      <c r="A10" s="2">
        <f>+xform!A13</f>
        <v>38471</v>
      </c>
      <c r="B10" s="5">
        <f>+xform!AL13</f>
        <v>-0.012425982193202888</v>
      </c>
      <c r="C10" s="5">
        <f>+xform!P13</f>
        <v>-0.01259478627805375</v>
      </c>
      <c r="D10" s="3">
        <f t="shared" si="0"/>
        <v>105854.02695665004</v>
      </c>
      <c r="E10" s="3">
        <f t="shared" si="1"/>
        <v>104017.26592743032</v>
      </c>
      <c r="F10" s="3">
        <f t="shared" si="2"/>
        <v>-1331.8902991830983</v>
      </c>
      <c r="G10" s="3">
        <f t="shared" si="3"/>
        <v>-1326.7858173902496</v>
      </c>
      <c r="H10" s="5">
        <f t="shared" si="4"/>
        <v>0.018367610292197023</v>
      </c>
    </row>
    <row r="11" spans="1:8" ht="12.75">
      <c r="A11" s="2">
        <f>+xform!A14</f>
        <v>38503</v>
      </c>
      <c r="B11" s="5">
        <f>+xform!AL14</f>
        <v>0.02141400925948244</v>
      </c>
      <c r="C11" s="5">
        <f>+xform!P14</f>
        <v>0.04772937339809657</v>
      </c>
      <c r="D11" s="3">
        <f t="shared" si="0"/>
        <v>108120.78607005323</v>
      </c>
      <c r="E11" s="3">
        <f t="shared" si="1"/>
        <v>108981.94485272975</v>
      </c>
      <c r="F11" s="3">
        <f t="shared" si="2"/>
        <v>2266.7591134031973</v>
      </c>
      <c r="G11" s="3">
        <f t="shared" si="3"/>
        <v>4964.678925299435</v>
      </c>
      <c r="H11" s="5">
        <f t="shared" si="4"/>
        <v>-0.008611587826764966</v>
      </c>
    </row>
    <row r="12" spans="1:8" ht="12.75">
      <c r="A12" s="2">
        <f>+xform!A15</f>
        <v>38533</v>
      </c>
      <c r="B12" s="5">
        <f>+xform!AL15</f>
        <v>0.01734311156526381</v>
      </c>
      <c r="C12" s="5">
        <f>+xform!P15</f>
        <v>0.023699497181420726</v>
      </c>
      <c r="D12" s="3">
        <f t="shared" si="0"/>
        <v>109995.93692539018</v>
      </c>
      <c r="E12" s="3">
        <f t="shared" si="1"/>
        <v>111564.76214759276</v>
      </c>
      <c r="F12" s="3">
        <f t="shared" si="2"/>
        <v>1875.1508553369495</v>
      </c>
      <c r="G12" s="3">
        <f t="shared" si="3"/>
        <v>2582.817294863009</v>
      </c>
      <c r="H12" s="5">
        <f t="shared" si="4"/>
        <v>-0.015688252222025856</v>
      </c>
    </row>
    <row r="13" spans="1:8" ht="12.75">
      <c r="A13" s="2">
        <f>+xform!A16</f>
        <v>38562</v>
      </c>
      <c r="B13" s="5">
        <f>+xform!AL16</f>
        <v>0.0018752145465888012</v>
      </c>
      <c r="C13" s="5">
        <f>+xform!P16</f>
        <v>0.021142035982773564</v>
      </c>
      <c r="D13" s="3">
        <f t="shared" si="0"/>
        <v>110202.20290637834</v>
      </c>
      <c r="E13" s="3">
        <f t="shared" si="1"/>
        <v>113923.46836332674</v>
      </c>
      <c r="F13" s="3">
        <f t="shared" si="2"/>
        <v>206.26598098815884</v>
      </c>
      <c r="G13" s="3">
        <f t="shared" si="3"/>
        <v>2358.7062157339824</v>
      </c>
      <c r="H13" s="5">
        <f t="shared" si="4"/>
        <v>-0.03721265456948397</v>
      </c>
    </row>
    <row r="14" spans="1:8" ht="12.75">
      <c r="A14" s="2">
        <f>+xform!A17</f>
        <v>38595</v>
      </c>
      <c r="B14" s="5">
        <f>+xform!AL17</f>
        <v>-0.003955142737306292</v>
      </c>
      <c r="C14" s="5">
        <f>+xform!P17</f>
        <v>-0.013399981017255834</v>
      </c>
      <c r="D14" s="3">
        <f t="shared" si="0"/>
        <v>109766.33746391803</v>
      </c>
      <c r="E14" s="3">
        <f t="shared" si="1"/>
        <v>112396.89604983822</v>
      </c>
      <c r="F14" s="3">
        <f t="shared" si="2"/>
        <v>-435.86544246031553</v>
      </c>
      <c r="G14" s="3">
        <f t="shared" si="3"/>
        <v>-1526.5723134885193</v>
      </c>
      <c r="H14" s="5">
        <f t="shared" si="4"/>
        <v>-0.026305585859202063</v>
      </c>
    </row>
    <row r="15" spans="1:8" ht="12.75">
      <c r="A15" s="2">
        <f>+xform!A18</f>
        <v>38625</v>
      </c>
      <c r="B15" s="5">
        <f>+xform!AL18</f>
        <v>0.025494055616131443</v>
      </c>
      <c r="C15" s="5">
        <f>+xform!P18</f>
        <v>0.02413800043103471</v>
      </c>
      <c r="D15" s="3">
        <f t="shared" si="0"/>
        <v>112564.7265760022</v>
      </c>
      <c r="E15" s="3">
        <f t="shared" si="1"/>
        <v>115109.93237513618</v>
      </c>
      <c r="F15" s="3">
        <f t="shared" si="2"/>
        <v>2798.3891120841727</v>
      </c>
      <c r="G15" s="3">
        <f t="shared" si="3"/>
        <v>2713.0363252979587</v>
      </c>
      <c r="H15" s="5">
        <f t="shared" si="4"/>
        <v>-0.02545205799133976</v>
      </c>
    </row>
    <row r="16" spans="1:8" ht="12.75">
      <c r="A16" s="2">
        <f>+xform!A19</f>
        <v>38656</v>
      </c>
      <c r="B16" s="5">
        <f>+xform!AL19</f>
        <v>-0.022545286399417185</v>
      </c>
      <c r="C16" s="5">
        <f>+xform!P19</f>
        <v>-0.02258972704742914</v>
      </c>
      <c r="D16" s="3">
        <f t="shared" si="0"/>
        <v>110026.92257687413</v>
      </c>
      <c r="E16" s="3">
        <f t="shared" si="1"/>
        <v>112509.63042233382</v>
      </c>
      <c r="F16" s="3">
        <f t="shared" si="2"/>
        <v>-2537.8039991280675</v>
      </c>
      <c r="G16" s="3">
        <f t="shared" si="3"/>
        <v>-2600.301952802358</v>
      </c>
      <c r="H16" s="5">
        <f t="shared" si="4"/>
        <v>-0.024827078454596974</v>
      </c>
    </row>
    <row r="17" spans="1:8" ht="12.75">
      <c r="A17" s="2">
        <f>+xform!A20</f>
        <v>38686</v>
      </c>
      <c r="B17" s="5">
        <f>+xform!AL20</f>
        <v>0.018011799709224105</v>
      </c>
      <c r="C17" s="5">
        <f>+xform!P20</f>
        <v>0.02996850646629714</v>
      </c>
      <c r="D17" s="3">
        <f t="shared" si="0"/>
        <v>112008.7054689511</v>
      </c>
      <c r="E17" s="3">
        <f t="shared" si="1"/>
        <v>115881.37600916623</v>
      </c>
      <c r="F17" s="3">
        <f t="shared" si="2"/>
        <v>1981.782892076968</v>
      </c>
      <c r="G17" s="3">
        <f t="shared" si="3"/>
        <v>3371.745586832403</v>
      </c>
      <c r="H17" s="5">
        <f t="shared" si="4"/>
        <v>-0.038726705402151396</v>
      </c>
    </row>
    <row r="18" spans="1:8" ht="12.75">
      <c r="A18" s="2">
        <f>+xform!A21</f>
        <v>38716</v>
      </c>
      <c r="B18" s="5">
        <f>+xform!AL21</f>
        <v>0.0158477444175065</v>
      </c>
      <c r="C18" s="5">
        <f>+xform!P21</f>
        <v>0.00944129313310076</v>
      </c>
      <c r="D18" s="3">
        <f t="shared" si="0"/>
        <v>113783.79080575879</v>
      </c>
      <c r="E18" s="3">
        <f t="shared" si="1"/>
        <v>116975.44604873583</v>
      </c>
      <c r="F18" s="3">
        <f t="shared" si="2"/>
        <v>1775.0853368076932</v>
      </c>
      <c r="G18" s="3">
        <f t="shared" si="3"/>
        <v>1094.070039569604</v>
      </c>
      <c r="H18" s="5">
        <f t="shared" si="4"/>
        <v>-0.031916552429770206</v>
      </c>
    </row>
    <row r="19" spans="1:8" ht="12.75">
      <c r="A19" s="2">
        <f>+xform!A22</f>
        <v>38748</v>
      </c>
      <c r="B19" s="5">
        <f>+xform!AL22</f>
        <v>0.0015228869277933745</v>
      </c>
      <c r="C19" s="5">
        <f>+xform!P22</f>
        <v>0.007030781399331142</v>
      </c>
      <c r="D19" s="3">
        <f t="shared" si="0"/>
        <v>113957.07065337167</v>
      </c>
      <c r="E19" s="3">
        <f t="shared" si="1"/>
        <v>117797.87483899374</v>
      </c>
      <c r="F19" s="3">
        <f t="shared" si="2"/>
        <v>173.27984761288099</v>
      </c>
      <c r="G19" s="3">
        <f t="shared" si="3"/>
        <v>822.428790257909</v>
      </c>
      <c r="H19" s="5">
        <f t="shared" si="4"/>
        <v>-0.03840804185622049</v>
      </c>
    </row>
    <row r="20" spans="1:8" ht="12.75">
      <c r="A20" s="2">
        <f>+xform!A23</f>
        <v>38776</v>
      </c>
      <c r="B20" s="5">
        <f>+xform!AL23</f>
        <v>0.014326174775308533</v>
      </c>
      <c r="C20" s="5">
        <f>+xform!P23</f>
        <v>0.013333253401922304</v>
      </c>
      <c r="D20" s="3">
        <f t="shared" si="0"/>
        <v>115589.63956443405</v>
      </c>
      <c r="E20" s="3">
        <f t="shared" si="1"/>
        <v>119368.50375442998</v>
      </c>
      <c r="F20" s="3">
        <f t="shared" si="2"/>
        <v>1632.568911062379</v>
      </c>
      <c r="G20" s="3">
        <f t="shared" si="3"/>
        <v>1570.6289154362457</v>
      </c>
      <c r="H20" s="5">
        <f t="shared" si="4"/>
        <v>-0.03778864189995934</v>
      </c>
    </row>
    <row r="21" spans="1:8" ht="12.75">
      <c r="A21" s="2">
        <f>+xform!A24</f>
        <v>38807</v>
      </c>
      <c r="B21" s="5">
        <f>+xform!AL24</f>
        <v>-0.004793000875656445</v>
      </c>
      <c r="C21" s="5">
        <f>+xform!P24</f>
        <v>0.002268722891637309</v>
      </c>
      <c r="D21" s="3">
        <f t="shared" si="0"/>
        <v>115035.6183207849</v>
      </c>
      <c r="E21" s="3">
        <f t="shared" si="1"/>
        <v>119639.31781143816</v>
      </c>
      <c r="F21" s="3">
        <f t="shared" si="2"/>
        <v>-554.0212436491565</v>
      </c>
      <c r="G21" s="3">
        <f t="shared" si="3"/>
        <v>270.81405700817413</v>
      </c>
      <c r="H21" s="5">
        <f t="shared" si="4"/>
        <v>-0.04603699490653246</v>
      </c>
    </row>
    <row r="22" spans="1:8" ht="12.75">
      <c r="A22" s="2">
        <f>+xform!A25</f>
        <v>38835</v>
      </c>
      <c r="B22" s="5">
        <f>+xform!AL25</f>
        <v>-0.01067411619262863</v>
      </c>
      <c r="C22" s="5">
        <f>+xform!P25</f>
        <v>-0.011495290142425663</v>
      </c>
      <c r="D22" s="3">
        <f t="shared" si="0"/>
        <v>113807.71476453796</v>
      </c>
      <c r="E22" s="3">
        <f t="shared" si="1"/>
        <v>118264.0291407538</v>
      </c>
      <c r="F22" s="3">
        <f t="shared" si="2"/>
        <v>-1227.9035562469362</v>
      </c>
      <c r="G22" s="3">
        <f t="shared" si="3"/>
        <v>-1375.2886706843565</v>
      </c>
      <c r="H22" s="5">
        <f t="shared" si="4"/>
        <v>-0.04456314376215853</v>
      </c>
    </row>
    <row r="23" spans="1:8" ht="12.75">
      <c r="A23" s="2">
        <f>+xform!A26</f>
        <v>38868</v>
      </c>
      <c r="B23" s="5">
        <f>+xform!AL26</f>
        <v>-0.02833096234521481</v>
      </c>
      <c r="C23" s="5">
        <f>+xform!P26</f>
        <v>-0.026045886852898624</v>
      </c>
      <c r="D23" s="3">
        <f t="shared" si="0"/>
        <v>110583.43268294889</v>
      </c>
      <c r="E23" s="3">
        <f t="shared" si="1"/>
        <v>115183.73761898582</v>
      </c>
      <c r="F23" s="3">
        <f t="shared" si="2"/>
        <v>-3224.2820815890736</v>
      </c>
      <c r="G23" s="3">
        <f t="shared" si="3"/>
        <v>-3080.291521767984</v>
      </c>
      <c r="H23" s="5">
        <f t="shared" si="4"/>
        <v>-0.046003049360369364</v>
      </c>
    </row>
    <row r="24" spans="1:8" ht="12.75">
      <c r="A24" s="2">
        <f>+xform!A27</f>
        <v>38898</v>
      </c>
      <c r="B24" s="5">
        <f>+xform!AL27</f>
        <v>-0.0013175094769677243</v>
      </c>
      <c r="C24" s="5">
        <f>+xform!P27</f>
        <v>0.0036111319856971576</v>
      </c>
      <c r="D24" s="3">
        <f t="shared" si="0"/>
        <v>110437.73796239348</v>
      </c>
      <c r="E24" s="3">
        <f t="shared" si="1"/>
        <v>115599.68129813387</v>
      </c>
      <c r="F24" s="3">
        <f t="shared" si="2"/>
        <v>-145.69472055540245</v>
      </c>
      <c r="G24" s="3">
        <f t="shared" si="3"/>
        <v>415.9436791480548</v>
      </c>
      <c r="H24" s="5">
        <f t="shared" si="4"/>
        <v>-0.05161943335740382</v>
      </c>
    </row>
    <row r="25" spans="1:8" ht="12.75">
      <c r="A25" s="2">
        <f>+xform!A28</f>
        <v>38929</v>
      </c>
      <c r="B25" s="5">
        <f>+xform!AL28</f>
        <v>0.010433924982909348</v>
      </c>
      <c r="C25" s="5">
        <f>+xform!P28</f>
        <v>0.0095603399837485</v>
      </c>
      <c r="D25" s="3">
        <f t="shared" si="0"/>
        <v>111590.0370355753</v>
      </c>
      <c r="E25" s="3">
        <f t="shared" si="1"/>
        <v>116704.85355335701</v>
      </c>
      <c r="F25" s="3">
        <f t="shared" si="2"/>
        <v>1152.2990731818136</v>
      </c>
      <c r="G25" s="3">
        <f t="shared" si="3"/>
        <v>1105.1722552231367</v>
      </c>
      <c r="H25" s="5">
        <f t="shared" si="4"/>
        <v>-0.05114816517781695</v>
      </c>
    </row>
    <row r="26" spans="1:8" ht="12.75">
      <c r="A26" s="2">
        <f>+xform!A29</f>
        <v>38960</v>
      </c>
      <c r="B26" s="5">
        <f>+xform!AL29</f>
        <v>0.01727453837499885</v>
      </c>
      <c r="C26" s="5">
        <f>+xform!P29</f>
        <v>0.017938903293629238</v>
      </c>
      <c r="D26" s="3">
        <f t="shared" si="0"/>
        <v>113517.70341261388</v>
      </c>
      <c r="E26" s="3">
        <f t="shared" si="1"/>
        <v>118798.41063514784</v>
      </c>
      <c r="F26" s="3">
        <f t="shared" si="2"/>
        <v>1927.6663770385785</v>
      </c>
      <c r="G26" s="3">
        <f t="shared" si="3"/>
        <v>2093.55708179083</v>
      </c>
      <c r="H26" s="5">
        <f t="shared" si="4"/>
        <v>-0.05280707222533976</v>
      </c>
    </row>
    <row r="27" spans="1:8" ht="12.75">
      <c r="A27" s="2">
        <f>+xform!A30</f>
        <v>38989</v>
      </c>
      <c r="B27" s="5">
        <f>+xform!AL30</f>
        <v>0.018651264771206932</v>
      </c>
      <c r="C27" s="5">
        <f>+xform!P30</f>
        <v>0.018403510271350006</v>
      </c>
      <c r="D27" s="3">
        <f t="shared" si="0"/>
        <v>115634.95215518188</v>
      </c>
      <c r="E27" s="3">
        <f t="shared" si="1"/>
        <v>120984.71840549185</v>
      </c>
      <c r="F27" s="3">
        <f t="shared" si="2"/>
        <v>2117.248742568001</v>
      </c>
      <c r="G27" s="3">
        <f t="shared" si="3"/>
        <v>2186.3077703440067</v>
      </c>
      <c r="H27" s="5">
        <f t="shared" si="4"/>
        <v>-0.05349766250309984</v>
      </c>
    </row>
    <row r="28" spans="1:8" ht="12.75">
      <c r="A28" s="2">
        <f>+xform!A31</f>
        <v>39021</v>
      </c>
      <c r="B28" s="5">
        <f>+xform!AL31</f>
        <v>0.003756936968660128</v>
      </c>
      <c r="C28" s="5">
        <f>+xform!P31</f>
        <v>0.008791406201108076</v>
      </c>
      <c r="D28" s="3">
        <f t="shared" si="0"/>
        <v>116069.38538180292</v>
      </c>
      <c r="E28" s="3">
        <f t="shared" si="1"/>
        <v>122048.3442091212</v>
      </c>
      <c r="F28" s="3">
        <f t="shared" si="2"/>
        <v>434.4332266210404</v>
      </c>
      <c r="G28" s="3">
        <f t="shared" si="3"/>
        <v>1063.6258036293584</v>
      </c>
      <c r="H28" s="5">
        <f t="shared" si="4"/>
        <v>-0.059789588273182925</v>
      </c>
    </row>
    <row r="29" spans="1:8" ht="12.75">
      <c r="A29" s="2">
        <f>+xform!A32</f>
        <v>39051</v>
      </c>
      <c r="B29" s="5">
        <f>+xform!AL32</f>
        <v>-0.0018611720405829304</v>
      </c>
      <c r="C29" s="5">
        <f>+xform!P32</f>
        <v>-0.00696154406550552</v>
      </c>
      <c r="D29" s="3">
        <f t="shared" si="0"/>
        <v>115853.36028696266</v>
      </c>
      <c r="E29" s="3">
        <f t="shared" si="1"/>
        <v>121198.69928278742</v>
      </c>
      <c r="F29" s="3">
        <f t="shared" si="2"/>
        <v>-216.0250948402536</v>
      </c>
      <c r="G29" s="3">
        <f t="shared" si="3"/>
        <v>-849.6449263337854</v>
      </c>
      <c r="H29" s="5">
        <f t="shared" si="4"/>
        <v>-0.053453389958247444</v>
      </c>
    </row>
    <row r="30" spans="1:8" ht="12.75">
      <c r="A30" s="2">
        <f>+xform!A33</f>
        <v>39080</v>
      </c>
      <c r="B30" s="5">
        <f>+xform!AL33</f>
        <v>0.019357389674844808</v>
      </c>
      <c r="C30" s="5">
        <f>+xform!P33</f>
        <v>0.015286519740643677</v>
      </c>
      <c r="D30" s="3">
        <f t="shared" si="0"/>
        <v>118095.9789271776</v>
      </c>
      <c r="E30" s="3">
        <f t="shared" si="1"/>
        <v>123051.4055919141</v>
      </c>
      <c r="F30" s="3">
        <f t="shared" si="2"/>
        <v>2242.6186402149324</v>
      </c>
      <c r="G30" s="3">
        <f t="shared" si="3"/>
        <v>1852.7063091266755</v>
      </c>
      <c r="H30" s="5">
        <f t="shared" si="4"/>
        <v>-0.04955426664736495</v>
      </c>
    </row>
    <row r="31" spans="1:8" ht="12.75">
      <c r="A31" s="2">
        <f>+xform!A34</f>
        <v>39113</v>
      </c>
      <c r="B31" s="5">
        <f>+xform!AL34</f>
        <v>0.007675341785571102</v>
      </c>
      <c r="C31" s="5">
        <f>+xform!P34</f>
        <v>0.007929421160198001</v>
      </c>
      <c r="D31" s="3">
        <f t="shared" si="0"/>
        <v>119002.40592894529</v>
      </c>
      <c r="E31" s="3">
        <f t="shared" si="1"/>
        <v>124027.13201120672</v>
      </c>
      <c r="F31" s="3">
        <f t="shared" si="2"/>
        <v>906.42700176769</v>
      </c>
      <c r="G31" s="3">
        <f t="shared" si="3"/>
        <v>975.7264192926232</v>
      </c>
      <c r="H31" s="5">
        <f t="shared" si="4"/>
        <v>-0.050247260822614326</v>
      </c>
    </row>
    <row r="32" spans="1:8" ht="12.75">
      <c r="A32" s="2">
        <f>+xform!A35</f>
        <v>39141</v>
      </c>
      <c r="B32" s="5">
        <f>+xform!AL35</f>
        <v>-0.0076797910887586845</v>
      </c>
      <c r="C32" s="5">
        <f>+xform!P35</f>
        <v>-0.009868072339516965</v>
      </c>
      <c r="D32" s="3">
        <f t="shared" si="0"/>
        <v>118088.49231235133</v>
      </c>
      <c r="E32" s="3">
        <f t="shared" si="1"/>
        <v>122803.22330045732</v>
      </c>
      <c r="F32" s="3">
        <f t="shared" si="2"/>
        <v>-913.9136165939562</v>
      </c>
      <c r="G32" s="3">
        <f t="shared" si="3"/>
        <v>-1223.9087107493979</v>
      </c>
      <c r="H32" s="5">
        <f t="shared" si="4"/>
        <v>-0.04714730988105997</v>
      </c>
    </row>
    <row r="33" spans="1:8" ht="12.75">
      <c r="A33" s="2">
        <f>+xform!A36</f>
        <v>39171</v>
      </c>
      <c r="B33" s="5">
        <f>+xform!AL36</f>
        <v>0.0064070993972864185</v>
      </c>
      <c r="C33" s="5">
        <f>+xform!P36</f>
        <v>0.0053943383882770635</v>
      </c>
      <c r="D33" s="3">
        <f t="shared" si="0"/>
        <v>118845.09702027227</v>
      </c>
      <c r="E33" s="3">
        <f t="shared" si="1"/>
        <v>123465.66544211115</v>
      </c>
      <c r="F33" s="3">
        <f t="shared" si="2"/>
        <v>756.6047079209384</v>
      </c>
      <c r="G33" s="3">
        <f t="shared" si="3"/>
        <v>662.4421416538244</v>
      </c>
      <c r="H33" s="5">
        <f t="shared" si="4"/>
        <v>-0.04620568421838889</v>
      </c>
    </row>
    <row r="34" spans="1:8" ht="12.75">
      <c r="A34" s="2">
        <f>+xform!A37</f>
        <v>39202</v>
      </c>
      <c r="B34" s="5">
        <f>+xform!AL37</f>
        <v>0.010355447571403546</v>
      </c>
      <c r="C34" s="5">
        <f>+xform!P37</f>
        <v>0.02363534420728496</v>
      </c>
      <c r="D34" s="3">
        <f t="shared" si="0"/>
        <v>120075.79119158407</v>
      </c>
      <c r="E34" s="3">
        <f t="shared" si="1"/>
        <v>126383.81894261693</v>
      </c>
      <c r="F34" s="3">
        <f t="shared" si="2"/>
        <v>1230.6941713117994</v>
      </c>
      <c r="G34" s="3">
        <f t="shared" si="3"/>
        <v>2918.1535005057813</v>
      </c>
      <c r="H34" s="5">
        <f t="shared" si="4"/>
        <v>-0.06308027751032852</v>
      </c>
    </row>
    <row r="35" spans="1:8" ht="12.75">
      <c r="A35" s="2">
        <f>+xform!A38</f>
        <v>39233</v>
      </c>
      <c r="B35" s="5">
        <f>+xform!AL38</f>
        <v>0.01015902952839779</v>
      </c>
      <c r="C35" s="5">
        <f>+xform!P38</f>
        <v>0.019601061678657675</v>
      </c>
      <c r="D35" s="3">
        <f aca="true" t="shared" si="5" ref="D35:D66">+D34*(1+B35)</f>
        <v>121295.64469994509</v>
      </c>
      <c r="E35" s="3">
        <f aca="true" t="shared" si="6" ref="E35:E66">+E34*(1+C35)</f>
        <v>128861.07597289547</v>
      </c>
      <c r="F35" s="3">
        <f aca="true" t="shared" si="7" ref="F35:F66">+D35-D34</f>
        <v>1219.8535083610186</v>
      </c>
      <c r="G35" s="3">
        <f aca="true" t="shared" si="8" ref="G35:G66">+E35-E34</f>
        <v>2477.257030278546</v>
      </c>
      <c r="H35" s="5">
        <f aca="true" t="shared" si="9" ref="H35:H66">+(D35/D$2-1)-(E35/E$2-1)</f>
        <v>-0.07565431272950374</v>
      </c>
    </row>
    <row r="36" spans="1:8" ht="12.75">
      <c r="A36" s="2">
        <f>+xform!A39</f>
        <v>39262</v>
      </c>
      <c r="B36" s="5">
        <f>+xform!AL39</f>
        <v>-0.006947075565254543</v>
      </c>
      <c r="C36" s="5">
        <f>+xform!P39</f>
        <v>-0.007331862900961195</v>
      </c>
      <c r="D36" s="3">
        <f t="shared" si="5"/>
        <v>120452.9946904783</v>
      </c>
      <c r="E36" s="3">
        <f t="shared" si="6"/>
        <v>127916.28423059186</v>
      </c>
      <c r="F36" s="3">
        <f t="shared" si="7"/>
        <v>-842.6500094667863</v>
      </c>
      <c r="G36" s="3">
        <f t="shared" si="8"/>
        <v>-944.7917423036124</v>
      </c>
      <c r="H36" s="5">
        <f t="shared" si="9"/>
        <v>-0.07463289540113571</v>
      </c>
    </row>
    <row r="37" spans="1:8" ht="12.75">
      <c r="A37" s="2">
        <f>+xform!A40</f>
        <v>39294</v>
      </c>
      <c r="B37" s="5">
        <f>+xform!AL40</f>
        <v>-0.016540055082893478</v>
      </c>
      <c r="C37" s="5">
        <f>+xform!P40</f>
        <v>-0.017598824760973852</v>
      </c>
      <c r="D37" s="3">
        <f t="shared" si="5"/>
        <v>118460.69552339832</v>
      </c>
      <c r="E37" s="3">
        <f t="shared" si="6"/>
        <v>125665.10796034275</v>
      </c>
      <c r="F37" s="3">
        <f t="shared" si="7"/>
        <v>-1992.299167079982</v>
      </c>
      <c r="G37" s="3">
        <f t="shared" si="8"/>
        <v>-2251.1762702491105</v>
      </c>
      <c r="H37" s="5">
        <f t="shared" si="9"/>
        <v>-0.07204412436944452</v>
      </c>
    </row>
    <row r="38" spans="1:8" ht="12.75">
      <c r="A38" s="2">
        <f>+xform!A41</f>
        <v>39325</v>
      </c>
      <c r="B38" s="5">
        <f>+xform!AL41</f>
        <v>0.0067771761322898945</v>
      </c>
      <c r="C38" s="5">
        <f>+xform!P41</f>
        <v>0.0016910411440141048</v>
      </c>
      <c r="D38" s="3">
        <f t="shared" si="5"/>
        <v>119263.52452171396</v>
      </c>
      <c r="E38" s="3">
        <f t="shared" si="6"/>
        <v>125877.61282827066</v>
      </c>
      <c r="F38" s="3">
        <f t="shared" si="7"/>
        <v>802.8289983156428</v>
      </c>
      <c r="G38" s="3">
        <f t="shared" si="8"/>
        <v>212.50486792791344</v>
      </c>
      <c r="H38" s="5">
        <f t="shared" si="9"/>
        <v>-0.06614088306556698</v>
      </c>
    </row>
    <row r="39" spans="1:8" ht="12.75">
      <c r="A39" s="2">
        <f>+xform!A42</f>
        <v>39353</v>
      </c>
      <c r="B39" s="5">
        <f>+xform!AL42</f>
        <v>0.00020176065888429743</v>
      </c>
      <c r="C39" s="5">
        <f>+xform!P42</f>
        <v>0.006759071214938094</v>
      </c>
      <c r="D39" s="3">
        <f t="shared" si="5"/>
        <v>119287.58720900232</v>
      </c>
      <c r="E39" s="3">
        <f t="shared" si="6"/>
        <v>126728.42857774335</v>
      </c>
      <c r="F39" s="3">
        <f t="shared" si="7"/>
        <v>24.062687288358575</v>
      </c>
      <c r="G39" s="3">
        <f t="shared" si="8"/>
        <v>850.8157494726911</v>
      </c>
      <c r="H39" s="5">
        <f t="shared" si="9"/>
        <v>-0.07440841368741036</v>
      </c>
    </row>
    <row r="40" spans="1:8" ht="12.75">
      <c r="A40" s="2">
        <f>+xform!A43</f>
        <v>39386</v>
      </c>
      <c r="B40" s="5">
        <f>+xform!AL43</f>
        <v>0.0027649752035756713</v>
      </c>
      <c r="C40" s="5">
        <f>+xform!P43</f>
        <v>-2.0456836111459658E-05</v>
      </c>
      <c r="D40" s="3">
        <f t="shared" si="5"/>
        <v>119617.41442972959</v>
      </c>
      <c r="E40" s="3">
        <f t="shared" si="6"/>
        <v>126725.83611504929</v>
      </c>
      <c r="F40" s="3">
        <f t="shared" si="7"/>
        <v>329.82722072726756</v>
      </c>
      <c r="G40" s="3">
        <f t="shared" si="8"/>
        <v>-2.592462694068672</v>
      </c>
      <c r="H40" s="5">
        <f t="shared" si="9"/>
        <v>-0.07108421685319688</v>
      </c>
    </row>
    <row r="41" spans="1:8" ht="12.75">
      <c r="A41" s="2">
        <f>+xform!A44</f>
        <v>39416</v>
      </c>
      <c r="B41" s="5">
        <f>+xform!AL44</f>
        <v>-0.004385581057009863</v>
      </c>
      <c r="C41" s="5">
        <f>+xform!P44</f>
        <v>-0.020671386616618014</v>
      </c>
      <c r="D41" s="3">
        <f t="shared" si="5"/>
        <v>119092.82256291807</v>
      </c>
      <c r="E41" s="3">
        <f t="shared" si="6"/>
        <v>124106.23736240092</v>
      </c>
      <c r="F41" s="3">
        <f t="shared" si="7"/>
        <v>-524.5918668115191</v>
      </c>
      <c r="G41" s="3">
        <f t="shared" si="8"/>
        <v>-2619.598752648366</v>
      </c>
      <c r="H41" s="5">
        <f t="shared" si="9"/>
        <v>-0.050134147994828515</v>
      </c>
    </row>
    <row r="42" spans="1:8" ht="12.75">
      <c r="A42" s="2">
        <f>+xform!A45</f>
        <v>39444</v>
      </c>
      <c r="B42" s="5">
        <f>+xform!AL45</f>
        <v>-0.0023904444070157365</v>
      </c>
      <c r="C42" s="5">
        <f>+xform!P45</f>
        <v>0.001333237621135041</v>
      </c>
      <c r="D42" s="3">
        <f t="shared" si="5"/>
        <v>118808.13779130681</v>
      </c>
      <c r="E42" s="3">
        <f t="shared" si="6"/>
        <v>124271.70046706998</v>
      </c>
      <c r="F42" s="3">
        <f t="shared" si="7"/>
        <v>-284.6847716112534</v>
      </c>
      <c r="G42" s="3">
        <f t="shared" si="8"/>
        <v>165.4631046690629</v>
      </c>
      <c r="H42" s="5">
        <f t="shared" si="9"/>
        <v>-0.05463562675763178</v>
      </c>
    </row>
    <row r="43" spans="1:8" ht="12.75">
      <c r="A43" s="2">
        <f>+xform!A46</f>
        <v>39477</v>
      </c>
      <c r="B43" s="5">
        <f>+xform!AL46</f>
        <v>-0.04039695939670383</v>
      </c>
      <c r="C43" s="5">
        <f>+xform!P46</f>
        <v>-0.0598596932086321</v>
      </c>
      <c r="D43" s="3">
        <f t="shared" si="5"/>
        <v>114008.6502729534</v>
      </c>
      <c r="E43" s="3">
        <f t="shared" si="6"/>
        <v>116832.83460259614</v>
      </c>
      <c r="F43" s="3">
        <f t="shared" si="7"/>
        <v>-4799.487518353417</v>
      </c>
      <c r="G43" s="3">
        <f t="shared" si="8"/>
        <v>-7438.865864473846</v>
      </c>
      <c r="H43" s="5">
        <f t="shared" si="9"/>
        <v>-0.028241843296427538</v>
      </c>
    </row>
    <row r="44" spans="1:8" ht="12.75">
      <c r="A44" s="2">
        <f>+xform!A47</f>
        <v>39507</v>
      </c>
      <c r="B44" s="5">
        <f>+xform!AL47</f>
        <v>0.011174300383441433</v>
      </c>
      <c r="C44" s="5">
        <f>+xform!P47</f>
        <v>-0.01276694643289503</v>
      </c>
      <c r="D44" s="3">
        <f t="shared" si="5"/>
        <v>115282.61717741411</v>
      </c>
      <c r="E44" s="3">
        <f t="shared" si="6"/>
        <v>115341.23606162152</v>
      </c>
      <c r="F44" s="3">
        <f t="shared" si="7"/>
        <v>1273.9669044607144</v>
      </c>
      <c r="G44" s="3">
        <f t="shared" si="8"/>
        <v>-1491.5985409746208</v>
      </c>
      <c r="H44" s="5">
        <f t="shared" si="9"/>
        <v>-0.0005861888420741757</v>
      </c>
    </row>
    <row r="45" spans="1:8" ht="12.75">
      <c r="A45" s="2">
        <f>+xform!A48</f>
        <v>39538</v>
      </c>
      <c r="B45" s="5">
        <f>+xform!AL48</f>
        <v>-0.012297159544489015</v>
      </c>
      <c r="C45" s="5">
        <f>+xform!P48</f>
        <v>-0.028312546409394717</v>
      </c>
      <c r="D45" s="3">
        <f t="shared" si="5"/>
        <v>113864.96844127719</v>
      </c>
      <c r="E45" s="3">
        <f t="shared" si="6"/>
        <v>112075.6319627099</v>
      </c>
      <c r="F45" s="3">
        <f t="shared" si="7"/>
        <v>-1417.6487361369218</v>
      </c>
      <c r="G45" s="3">
        <f t="shared" si="8"/>
        <v>-3265.6040989116154</v>
      </c>
      <c r="H45" s="5">
        <f t="shared" si="9"/>
        <v>0.017893364785672716</v>
      </c>
    </row>
    <row r="46" spans="1:8" ht="12.75">
      <c r="A46" s="2">
        <f>+xform!A49</f>
        <v>39568</v>
      </c>
      <c r="B46" s="5">
        <f>+xform!AL49</f>
        <v>0.006681459800354585</v>
      </c>
      <c r="C46" s="5">
        <f>+xform!P49</f>
        <v>0.042020535187745844</v>
      </c>
      <c r="D46" s="3">
        <f t="shared" si="5"/>
        <v>114625.75265058623</v>
      </c>
      <c r="E46" s="3">
        <f t="shared" si="6"/>
        <v>116785.1099992878</v>
      </c>
      <c r="F46" s="3">
        <f t="shared" si="7"/>
        <v>760.784209309044</v>
      </c>
      <c r="G46" s="3">
        <f t="shared" si="8"/>
        <v>4709.478036577901</v>
      </c>
      <c r="H46" s="5">
        <f t="shared" si="9"/>
        <v>-0.021593573487015627</v>
      </c>
    </row>
    <row r="47" spans="1:8" ht="12.75">
      <c r="A47" s="2">
        <f>+xform!A50</f>
        <v>39598</v>
      </c>
      <c r="B47" s="5">
        <f>+xform!AL50</f>
        <v>-0.012009135150023286</v>
      </c>
      <c r="C47" s="5">
        <f>+xform!P50</f>
        <v>-0.00435567264635669</v>
      </c>
      <c r="D47" s="3">
        <f t="shared" si="5"/>
        <v>113249.1964953322</v>
      </c>
      <c r="E47" s="3">
        <f t="shared" si="6"/>
        <v>116276.43229016215</v>
      </c>
      <c r="F47" s="3">
        <f t="shared" si="7"/>
        <v>-1376.5561552540312</v>
      </c>
      <c r="G47" s="3">
        <f t="shared" si="8"/>
        <v>-508.67770912565175</v>
      </c>
      <c r="H47" s="5">
        <f t="shared" si="9"/>
        <v>-0.030272357948299522</v>
      </c>
    </row>
    <row r="48" spans="1:8" ht="12.75">
      <c r="A48" s="2">
        <f>+xform!A51</f>
        <v>39629</v>
      </c>
      <c r="B48" s="5">
        <f>+xform!AL51</f>
        <v>-0.04091938622409772</v>
      </c>
      <c r="C48" s="5">
        <f>+xform!P51</f>
        <v>-0.06348926125238827</v>
      </c>
      <c r="D48" s="3">
        <f t="shared" si="5"/>
        <v>108615.10888437097</v>
      </c>
      <c r="E48" s="3">
        <f t="shared" si="6"/>
        <v>108894.1275029964</v>
      </c>
      <c r="F48" s="3">
        <f t="shared" si="7"/>
        <v>-4634.087610961229</v>
      </c>
      <c r="G48" s="3">
        <f t="shared" si="8"/>
        <v>-7382.304787165747</v>
      </c>
      <c r="H48" s="5">
        <f t="shared" si="9"/>
        <v>-0.002790186186254262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110455.47112366094</v>
      </c>
      <c r="E49" s="3">
        <f t="shared" si="6"/>
        <v>110119.5427011481</v>
      </c>
      <c r="F49" s="3">
        <f t="shared" si="7"/>
        <v>1840.3622392899706</v>
      </c>
      <c r="G49" s="3">
        <f t="shared" si="8"/>
        <v>1225.4151981516916</v>
      </c>
      <c r="H49" s="5">
        <f t="shared" si="9"/>
        <v>0.003359284225128434</v>
      </c>
    </row>
    <row r="50" spans="1:8" ht="12.75">
      <c r="A50" s="2">
        <f>+xform!A53</f>
        <v>39689</v>
      </c>
      <c r="B50" s="5">
        <f>+xform!AL53</f>
        <v>0.010464775221243273</v>
      </c>
      <c r="C50" s="5">
        <f>+xform!P53</f>
        <v>0.023160496003322085</v>
      </c>
      <c r="D50" s="3">
        <f t="shared" si="5"/>
        <v>111611.36280092658</v>
      </c>
      <c r="E50" s="3">
        <f t="shared" si="6"/>
        <v>112669.96592976569</v>
      </c>
      <c r="F50" s="3">
        <f t="shared" si="7"/>
        <v>1155.8916772656376</v>
      </c>
      <c r="G50" s="3">
        <f t="shared" si="8"/>
        <v>2550.4232286175975</v>
      </c>
      <c r="H50" s="5">
        <f t="shared" si="9"/>
        <v>-0.010586031288390974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112868.74444274716</v>
      </c>
      <c r="E51" s="3">
        <f t="shared" si="6"/>
        <v>107438.87295360136</v>
      </c>
      <c r="F51" s="3">
        <f t="shared" si="7"/>
        <v>1257.3816418205824</v>
      </c>
      <c r="G51" s="3">
        <f t="shared" si="8"/>
        <v>-5231.092976164335</v>
      </c>
      <c r="H51" s="5">
        <f t="shared" si="9"/>
        <v>0.05429871489145821</v>
      </c>
    </row>
    <row r="52" spans="1:8" ht="12.75">
      <c r="A52" s="2">
        <f>+xform!A55</f>
        <v>39752</v>
      </c>
      <c r="B52" s="5">
        <f>+xform!AL55</f>
        <v>-0.01703942826206251</v>
      </c>
      <c r="C52" s="5">
        <f>+xform!P55</f>
        <v>-0.06960623233880557</v>
      </c>
      <c r="D52" s="3">
        <f t="shared" si="5"/>
        <v>110945.5255687859</v>
      </c>
      <c r="E52" s="3">
        <f t="shared" si="6"/>
        <v>99960.45780057357</v>
      </c>
      <c r="F52" s="3">
        <f t="shared" si="7"/>
        <v>-1923.2188739612611</v>
      </c>
      <c r="G52" s="3">
        <f t="shared" si="8"/>
        <v>-7478.415153027789</v>
      </c>
      <c r="H52" s="5">
        <f t="shared" si="9"/>
        <v>0.10985067768212331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112797.13686063554</v>
      </c>
      <c r="E53" s="3">
        <f t="shared" si="6"/>
        <v>96891.99836966519</v>
      </c>
      <c r="F53" s="3">
        <f t="shared" si="7"/>
        <v>1851.6112918496365</v>
      </c>
      <c r="G53" s="3">
        <f t="shared" si="8"/>
        <v>-3068.459430908377</v>
      </c>
      <c r="H53" s="5">
        <f t="shared" si="9"/>
        <v>0.1590513849097036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114044.14038371792</v>
      </c>
      <c r="E54" s="3">
        <f t="shared" si="6"/>
        <v>94569.63820151775</v>
      </c>
      <c r="F54" s="3">
        <f t="shared" si="7"/>
        <v>1247.003523082385</v>
      </c>
      <c r="G54" s="3">
        <f t="shared" si="8"/>
        <v>-2322.3601681474393</v>
      </c>
      <c r="H54" s="5">
        <f t="shared" si="9"/>
        <v>0.19474502182200182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113393.42210715552</v>
      </c>
      <c r="E55" s="3">
        <f t="shared" si="6"/>
        <v>93220.42153000586</v>
      </c>
      <c r="F55" s="3">
        <f t="shared" si="7"/>
        <v>-650.718276562402</v>
      </c>
      <c r="G55" s="3">
        <f t="shared" si="8"/>
        <v>-1349.2166715118947</v>
      </c>
      <c r="H55" s="5">
        <f t="shared" si="9"/>
        <v>0.2017300057714967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114043.53634528312</v>
      </c>
      <c r="E56" s="3">
        <f t="shared" si="6"/>
        <v>87293.77802265009</v>
      </c>
      <c r="F56" s="3">
        <f t="shared" si="7"/>
        <v>650.1142381276004</v>
      </c>
      <c r="G56" s="3">
        <f t="shared" si="8"/>
        <v>-5926.643507355766</v>
      </c>
      <c r="H56" s="5">
        <f t="shared" si="9"/>
        <v>0.2674975832263303</v>
      </c>
    </row>
    <row r="57" spans="1:8" ht="12.75">
      <c r="A57" s="2">
        <f>+xform!A60</f>
        <v>39903</v>
      </c>
      <c r="B57" s="5">
        <f>+xform!AL60</f>
        <v>0.01530825007169129</v>
      </c>
      <c r="C57" s="5">
        <f>+xform!P60</f>
        <v>0.028862937868835776</v>
      </c>
      <c r="D57" s="3">
        <f t="shared" si="5"/>
        <v>115789.34331871672</v>
      </c>
      <c r="E57" s="3">
        <f t="shared" si="6"/>
        <v>89813.3329140538</v>
      </c>
      <c r="F57" s="3">
        <f t="shared" si="7"/>
        <v>1745.8069734336023</v>
      </c>
      <c r="G57" s="3">
        <f t="shared" si="8"/>
        <v>2519.5548914037063</v>
      </c>
      <c r="H57" s="5">
        <f t="shared" si="9"/>
        <v>0.2597601040466293</v>
      </c>
    </row>
    <row r="58" spans="1:8" ht="12.75">
      <c r="A58" s="2">
        <f>+xform!A61</f>
        <v>39933</v>
      </c>
      <c r="B58" s="5">
        <f>+xform!AL61</f>
        <v>0.017705986235443463</v>
      </c>
      <c r="C58" s="5">
        <f>+xform!P61</f>
        <v>0.08644812902958793</v>
      </c>
      <c r="D58" s="3">
        <f t="shared" si="5"/>
        <v>117839.50783772895</v>
      </c>
      <c r="E58" s="3">
        <f t="shared" si="6"/>
        <v>97577.52750638526</v>
      </c>
      <c r="F58" s="3">
        <f t="shared" si="7"/>
        <v>2050.1645190122217</v>
      </c>
      <c r="G58" s="3">
        <f t="shared" si="8"/>
        <v>7764.194592331463</v>
      </c>
      <c r="H58" s="5">
        <f t="shared" si="9"/>
        <v>0.20261980331343676</v>
      </c>
    </row>
    <row r="59" spans="1:8" ht="12.75">
      <c r="A59" s="2">
        <f>+xform!A62</f>
        <v>39962</v>
      </c>
      <c r="B59" s="5">
        <f>+xform!AL62</f>
        <v>-0.011387251307554722</v>
      </c>
      <c r="C59" s="5">
        <f>+xform!P62</f>
        <v>-0.0016837207330216545</v>
      </c>
      <c r="D59" s="3">
        <f t="shared" si="5"/>
        <v>116497.63974802216</v>
      </c>
      <c r="E59" s="3">
        <f t="shared" si="6"/>
        <v>97413.23420024576</v>
      </c>
      <c r="F59" s="3">
        <f t="shared" si="7"/>
        <v>-1341.8680897067825</v>
      </c>
      <c r="G59" s="3">
        <f t="shared" si="8"/>
        <v>-164.2933061395015</v>
      </c>
      <c r="H59" s="5">
        <f t="shared" si="9"/>
        <v>0.19084405547776406</v>
      </c>
    </row>
    <row r="60" spans="1:8" ht="12.75">
      <c r="A60" s="2">
        <f>+xform!A63</f>
        <v>39994</v>
      </c>
      <c r="B60" s="5">
        <f>+xform!AL63</f>
        <v>0.012458099584653116</v>
      </c>
      <c r="C60" s="5">
        <f>+xform!P63</f>
        <v>0.0026330860591441073</v>
      </c>
      <c r="D60" s="3">
        <f t="shared" si="5"/>
        <v>117948.97894538006</v>
      </c>
      <c r="E60" s="3">
        <f t="shared" si="6"/>
        <v>97669.73162919458</v>
      </c>
      <c r="F60" s="3">
        <f t="shared" si="7"/>
        <v>1451.3391973578982</v>
      </c>
      <c r="G60" s="3">
        <f t="shared" si="8"/>
        <v>256.4974289488164</v>
      </c>
      <c r="H60" s="5">
        <f t="shared" si="9"/>
        <v>0.20279247316185478</v>
      </c>
    </row>
    <row r="61" spans="1:8" ht="12.75">
      <c r="A61" s="2">
        <f>+xform!A64</f>
        <v>40025</v>
      </c>
      <c r="B61" s="5">
        <f>+xform!AL64</f>
        <v>0.03431918187654315</v>
      </c>
      <c r="C61" s="5">
        <f>+xform!P64</f>
        <v>0.05555632157722845</v>
      </c>
      <c r="D61" s="3">
        <f t="shared" si="5"/>
        <v>121996.89140595912</v>
      </c>
      <c r="E61" s="3">
        <f t="shared" si="6"/>
        <v>103095.90264794772</v>
      </c>
      <c r="F61" s="3">
        <f t="shared" si="7"/>
        <v>4047.9124605790566</v>
      </c>
      <c r="G61" s="3">
        <f t="shared" si="8"/>
        <v>5426.171018753143</v>
      </c>
      <c r="H61" s="5">
        <f t="shared" si="9"/>
        <v>0.18900988758011406</v>
      </c>
    </row>
    <row r="62" spans="1:8" ht="12.75">
      <c r="A62" s="2">
        <f>+xform!A65</f>
        <v>40056</v>
      </c>
      <c r="B62" s="5">
        <f>+xform!AL65</f>
        <v>0.0050211216370844</v>
      </c>
      <c r="C62" s="5">
        <f>+xform!P65</f>
        <v>0.022886776807208076</v>
      </c>
      <c r="D62" s="3">
        <f t="shared" si="5"/>
        <v>122609.45263705461</v>
      </c>
      <c r="E62" s="3">
        <f t="shared" si="6"/>
        <v>105455.43556158895</v>
      </c>
      <c r="F62" s="3">
        <f t="shared" si="7"/>
        <v>612.5612310954893</v>
      </c>
      <c r="G62" s="3">
        <f t="shared" si="8"/>
        <v>2359.532913641233</v>
      </c>
      <c r="H62" s="5">
        <f t="shared" si="9"/>
        <v>0.17154017075465644</v>
      </c>
    </row>
    <row r="63" spans="1:8" ht="12.75">
      <c r="A63" s="2">
        <f>+xform!A66</f>
        <v>40086</v>
      </c>
      <c r="B63" s="5">
        <f>+xform!AL66</f>
        <v>0.007143202183057064</v>
      </c>
      <c r="C63" s="5">
        <f>+xform!P66</f>
        <v>0.015770497579551845</v>
      </c>
      <c r="D63" s="3">
        <f t="shared" si="5"/>
        <v>123485.27674679505</v>
      </c>
      <c r="E63" s="3">
        <f t="shared" si="6"/>
        <v>107118.52025286357</v>
      </c>
      <c r="F63" s="3">
        <f t="shared" si="7"/>
        <v>875.8241097404389</v>
      </c>
      <c r="G63" s="3">
        <f t="shared" si="8"/>
        <v>1663.0846912746201</v>
      </c>
      <c r="H63" s="5">
        <f t="shared" si="9"/>
        <v>0.16366756493931467</v>
      </c>
    </row>
    <row r="64" spans="1:8" ht="12.75">
      <c r="A64" s="2">
        <f>+xform!A67</f>
        <v>40116</v>
      </c>
      <c r="B64" s="5">
        <f>+xform!AL67</f>
        <v>-0.008619155144188618</v>
      </c>
      <c r="C64" s="5">
        <f>+xform!P67</f>
        <v>-0.02358921683209244</v>
      </c>
      <c r="D64" s="3">
        <f t="shared" si="5"/>
        <v>122420.93798849135</v>
      </c>
      <c r="E64" s="3">
        <f t="shared" si="6"/>
        <v>104591.67825188588</v>
      </c>
      <c r="F64" s="3">
        <f t="shared" si="7"/>
        <v>-1064.3387583036965</v>
      </c>
      <c r="G64" s="3">
        <f t="shared" si="8"/>
        <v>-2526.842000977689</v>
      </c>
      <c r="H64" s="5">
        <f t="shared" si="9"/>
        <v>0.17829259736605452</v>
      </c>
    </row>
    <row r="65" spans="1:8" ht="12.75">
      <c r="A65" s="2">
        <f>+xform!A68</f>
        <v>40147</v>
      </c>
      <c r="B65" s="5">
        <f>+xform!AL68</f>
        <v>0.01384049422764236</v>
      </c>
      <c r="C65" s="5">
        <f>+xform!P68</f>
        <v>0.015355946844768329</v>
      </c>
      <c r="D65" s="3">
        <f t="shared" si="5"/>
        <v>124115.30427406364</v>
      </c>
      <c r="E65" s="3">
        <f t="shared" si="6"/>
        <v>106197.78250352696</v>
      </c>
      <c r="F65" s="3">
        <f t="shared" si="7"/>
        <v>1694.3662855722941</v>
      </c>
      <c r="G65" s="3">
        <f t="shared" si="8"/>
        <v>1606.1042516410816</v>
      </c>
      <c r="H65" s="5">
        <f t="shared" si="9"/>
        <v>0.17917521770536693</v>
      </c>
    </row>
    <row r="66" spans="1:8" ht="12.75">
      <c r="A66" s="2">
        <f>+xform!A69</f>
        <v>40177</v>
      </c>
      <c r="B66" s="5">
        <f>+xform!AL69</f>
        <v>0.02332997734148912</v>
      </c>
      <c r="C66" s="5">
        <f>+xform!P69</f>
        <v>0.04056493821876361</v>
      </c>
      <c r="D66" s="3">
        <f t="shared" si="5"/>
        <v>127010.91151050958</v>
      </c>
      <c r="E66" s="3">
        <f t="shared" si="6"/>
        <v>110505.68898975223</v>
      </c>
      <c r="F66" s="3">
        <f t="shared" si="7"/>
        <v>2895.6072364459396</v>
      </c>
      <c r="G66" s="3">
        <f t="shared" si="8"/>
        <v>4307.906486225271</v>
      </c>
      <c r="H66" s="5">
        <f t="shared" si="9"/>
        <v>0.16505222520757346</v>
      </c>
    </row>
    <row r="67" spans="1:8" ht="12.75">
      <c r="A67" s="2">
        <f>+xform!A70</f>
        <v>40207</v>
      </c>
      <c r="B67" s="5">
        <f>+xform!AL70</f>
        <v>-0.022087004796489302</v>
      </c>
      <c r="C67" s="5">
        <f>+xform!P70</f>
        <v>-0.02056280225853608</v>
      </c>
      <c r="D67" s="3">
        <f aca="true" t="shared" si="10" ref="D67:D98">+D66*(1+B67)</f>
        <v>124205.62089877049</v>
      </c>
      <c r="E67" s="3">
        <f aca="true" t="shared" si="11" ref="E67:E98">+E66*(1+C67)</f>
        <v>108233.38235861267</v>
      </c>
      <c r="F67" s="3">
        <f aca="true" t="shared" si="12" ref="F67:F98">+D67-D66</f>
        <v>-2805.2906117390958</v>
      </c>
      <c r="G67" s="3">
        <f aca="true" t="shared" si="13" ref="G67:G98">+E67-E66</f>
        <v>-2272.306631139567</v>
      </c>
      <c r="H67" s="5">
        <f aca="true" t="shared" si="14" ref="H67:H98">+(D67/D$2-1)-(E67/E$2-1)</f>
        <v>0.15972238540157835</v>
      </c>
    </row>
    <row r="68" spans="1:8" ht="12.75">
      <c r="A68" s="2">
        <f>+xform!A71</f>
        <v>40235</v>
      </c>
      <c r="B68" s="5">
        <f>+xform!AL71</f>
        <v>0.006804311927918801</v>
      </c>
      <c r="C68" s="5">
        <f>+xform!P71</f>
        <v>0.009998072939811108</v>
      </c>
      <c r="D68" s="3">
        <f t="shared" si="10"/>
        <v>125050.75468656656</v>
      </c>
      <c r="E68" s="3">
        <f t="shared" si="11"/>
        <v>109315.50760995653</v>
      </c>
      <c r="F68" s="3">
        <f t="shared" si="12"/>
        <v>845.1337877960759</v>
      </c>
      <c r="G68" s="3">
        <f t="shared" si="13"/>
        <v>1082.1252513438667</v>
      </c>
      <c r="H68" s="5">
        <f t="shared" si="14"/>
        <v>0.15735247076610026</v>
      </c>
    </row>
    <row r="69" spans="1:8" ht="12.75">
      <c r="A69" s="2">
        <f>+xform!A72</f>
        <v>40268</v>
      </c>
      <c r="B69" s="5">
        <f>+xform!AL72</f>
        <v>0.034679620070398764</v>
      </c>
      <c r="C69" s="5">
        <f>+xform!P72</f>
        <v>0.04539450441382993</v>
      </c>
      <c r="D69" s="3">
        <f t="shared" si="10"/>
        <v>129387.46734861333</v>
      </c>
      <c r="E69" s="3">
        <f t="shared" si="11"/>
        <v>114277.83090265677</v>
      </c>
      <c r="F69" s="3">
        <f t="shared" si="12"/>
        <v>4336.712662046761</v>
      </c>
      <c r="G69" s="3">
        <f t="shared" si="13"/>
        <v>4962.323292700239</v>
      </c>
      <c r="H69" s="5">
        <f t="shared" si="14"/>
        <v>0.15109636445956554</v>
      </c>
    </row>
    <row r="70" spans="1:8" ht="12.75">
      <c r="A70" s="2">
        <f>+xform!A73</f>
        <v>40298</v>
      </c>
      <c r="B70" s="5">
        <f>+xform!AL73</f>
        <v>-0.014539876759008426</v>
      </c>
      <c r="C70" s="5">
        <f>+xform!P73</f>
        <v>-3.723355251428239E-05</v>
      </c>
      <c r="D70" s="3">
        <f t="shared" si="10"/>
        <v>127506.18951920426</v>
      </c>
      <c r="E70" s="3">
        <f t="shared" si="11"/>
        <v>114273.57593303864</v>
      </c>
      <c r="F70" s="3">
        <f t="shared" si="12"/>
        <v>-1881.2778294090676</v>
      </c>
      <c r="G70" s="3">
        <f t="shared" si="13"/>
        <v>-4.254969618137693</v>
      </c>
      <c r="H70" s="5">
        <f t="shared" si="14"/>
        <v>0.1323261358616561</v>
      </c>
    </row>
    <row r="71" spans="1:8" ht="12.75">
      <c r="A71" s="2">
        <f>+xform!A74</f>
        <v>40329</v>
      </c>
      <c r="B71" s="5">
        <f>+xform!AL74</f>
        <v>-0.005337398682398849</v>
      </c>
      <c r="C71" s="5">
        <f>+xform!P74</f>
        <v>-0.015829563376029785</v>
      </c>
      <c r="D71" s="3">
        <f t="shared" si="10"/>
        <v>126825.63815126677</v>
      </c>
      <c r="E71" s="3">
        <f t="shared" si="11"/>
        <v>112464.67512060105</v>
      </c>
      <c r="F71" s="3">
        <f t="shared" si="12"/>
        <v>-680.5513679374853</v>
      </c>
      <c r="G71" s="3">
        <f t="shared" si="13"/>
        <v>-1808.9008124375832</v>
      </c>
      <c r="H71" s="5">
        <f t="shared" si="14"/>
        <v>0.1436096303066572</v>
      </c>
    </row>
    <row r="72" spans="1:8" ht="12.75">
      <c r="A72" s="2">
        <f>+xform!A75</f>
        <v>40359</v>
      </c>
      <c r="B72" s="5">
        <f>+xform!AL75</f>
        <v>-0.010879464866421624</v>
      </c>
      <c r="C72" s="5">
        <f>+xform!P75</f>
        <v>-0.02074297913756261</v>
      </c>
      <c r="D72" s="3">
        <f t="shared" si="10"/>
        <v>125445.84307683856</v>
      </c>
      <c r="E72" s="3">
        <f t="shared" si="11"/>
        <v>110131.82271086167</v>
      </c>
      <c r="F72" s="3">
        <f t="shared" si="12"/>
        <v>-1379.7950744282134</v>
      </c>
      <c r="G72" s="3">
        <f t="shared" si="13"/>
        <v>-2332.852409739382</v>
      </c>
      <c r="H72" s="5">
        <f t="shared" si="14"/>
        <v>0.15314020365976888</v>
      </c>
    </row>
    <row r="73" spans="1:8" ht="12.75">
      <c r="A73" s="2">
        <f>+xform!A76</f>
        <v>40389</v>
      </c>
      <c r="B73" s="5">
        <f>+xform!AL76</f>
        <v>0.01935924221147377</v>
      </c>
      <c r="C73" s="5">
        <f>+xform!P76</f>
        <v>0.024007962985119403</v>
      </c>
      <c r="D73" s="3">
        <f t="shared" si="10"/>
        <v>127874.3795373856</v>
      </c>
      <c r="E73" s="3">
        <f t="shared" si="11"/>
        <v>112775.86343398776</v>
      </c>
      <c r="F73" s="3">
        <f t="shared" si="12"/>
        <v>2428.5364605470386</v>
      </c>
      <c r="G73" s="3">
        <f t="shared" si="13"/>
        <v>2644.0407231260906</v>
      </c>
      <c r="H73" s="5">
        <f t="shared" si="14"/>
        <v>0.15098516103397852</v>
      </c>
    </row>
    <row r="74" spans="1:8" ht="12.75">
      <c r="A74" s="2">
        <f>+xform!A77</f>
        <v>40421</v>
      </c>
      <c r="B74" s="5">
        <f>+xform!AL77</f>
        <v>0.002056679132720965</v>
      </c>
      <c r="C74" s="5">
        <f>+xform!P77</f>
        <v>-0.015741642695260512</v>
      </c>
      <c r="D74" s="3">
        <f t="shared" si="10"/>
        <v>128137.37610538979</v>
      </c>
      <c r="E74" s="3">
        <f t="shared" si="11"/>
        <v>111000.58608716044</v>
      </c>
      <c r="F74" s="3">
        <f t="shared" si="12"/>
        <v>262.99656800419325</v>
      </c>
      <c r="G74" s="3">
        <f t="shared" si="13"/>
        <v>-1775.2773468273226</v>
      </c>
      <c r="H74" s="5">
        <f t="shared" si="14"/>
        <v>0.17136790018229364</v>
      </c>
    </row>
    <row r="75" spans="1:8" ht="12.75">
      <c r="A75" s="2">
        <f>+xform!A78</f>
        <v>40451</v>
      </c>
      <c r="B75" s="5">
        <f>+xform!AL78</f>
        <v>0.0025643283496417377</v>
      </c>
      <c r="C75" s="5">
        <f>+xform!P78</f>
        <v>0.018358037181987905</v>
      </c>
      <c r="D75" s="3">
        <f t="shared" si="10"/>
        <v>128465.96241158554</v>
      </c>
      <c r="E75" s="3">
        <f t="shared" si="11"/>
        <v>113038.33897377097</v>
      </c>
      <c r="F75" s="3">
        <f t="shared" si="12"/>
        <v>328.5863061957498</v>
      </c>
      <c r="G75" s="3">
        <f t="shared" si="13"/>
        <v>2037.7528866105276</v>
      </c>
      <c r="H75" s="5">
        <f t="shared" si="14"/>
        <v>0.15427623437814586</v>
      </c>
    </row>
    <row r="76" spans="1:8" ht="12.75">
      <c r="A76" s="2">
        <f>+xform!A79</f>
        <v>40480</v>
      </c>
      <c r="B76" s="5">
        <f>+xform!AL79</f>
        <v>-0.00129873898541321</v>
      </c>
      <c r="C76" s="5">
        <f>+xform!P79</f>
        <v>0.002496189396665205</v>
      </c>
      <c r="D76" s="3">
        <f t="shared" si="10"/>
        <v>128299.11865790299</v>
      </c>
      <c r="E76" s="3">
        <f t="shared" si="11"/>
        <v>113320.50407693395</v>
      </c>
      <c r="F76" s="3">
        <f t="shared" si="12"/>
        <v>-166.84375368255132</v>
      </c>
      <c r="G76" s="3">
        <f t="shared" si="13"/>
        <v>282.1651031629881</v>
      </c>
      <c r="H76" s="5">
        <f t="shared" si="14"/>
        <v>0.14978614580969052</v>
      </c>
    </row>
    <row r="77" spans="1:8" ht="12.75">
      <c r="A77" s="2">
        <f>+xform!A80</f>
        <v>40512</v>
      </c>
      <c r="B77" s="5">
        <f>+xform!AL80</f>
        <v>-0.01398678341589457</v>
      </c>
      <c r="C77" s="5">
        <f>+xform!P80</f>
        <v>-0.010280770985232102</v>
      </c>
      <c r="D77" s="3">
        <f t="shared" si="10"/>
        <v>126504.62667278474</v>
      </c>
      <c r="E77" s="3">
        <f t="shared" si="11"/>
        <v>112155.48192658793</v>
      </c>
      <c r="F77" s="3">
        <f t="shared" si="12"/>
        <v>-1794.4919851182494</v>
      </c>
      <c r="G77" s="3">
        <f t="shared" si="13"/>
        <v>-1165.0221503460198</v>
      </c>
      <c r="H77" s="5">
        <f t="shared" si="14"/>
        <v>0.14349144746196818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126494.17518769813</v>
      </c>
      <c r="E78" s="3">
        <f t="shared" si="11"/>
        <v>115453.59807656062</v>
      </c>
      <c r="F78" s="3">
        <f t="shared" si="12"/>
        <v>-10.451485086610774</v>
      </c>
      <c r="G78" s="3">
        <f t="shared" si="13"/>
        <v>3298.1161499726877</v>
      </c>
      <c r="H78" s="5">
        <f t="shared" si="14"/>
        <v>0.11040577111137506</v>
      </c>
    </row>
    <row r="79" spans="1:8" ht="12.75">
      <c r="A79" s="2">
        <f>+xform!A82</f>
        <v>40574</v>
      </c>
      <c r="B79" s="5">
        <f>+xform!AL82</f>
        <v>-0.0007631071796307909</v>
      </c>
      <c r="C79" s="5">
        <f>+xform!P82</f>
        <v>0.012607792690021146</v>
      </c>
      <c r="D79" s="3">
        <f t="shared" si="10"/>
        <v>126397.64657443092</v>
      </c>
      <c r="E79" s="3">
        <f t="shared" si="11"/>
        <v>116909.21310642693</v>
      </c>
      <c r="F79" s="3">
        <f t="shared" si="12"/>
        <v>-96.52861326720449</v>
      </c>
      <c r="G79" s="3">
        <f t="shared" si="13"/>
        <v>1455.6150298663124</v>
      </c>
      <c r="H79" s="5">
        <f t="shared" si="14"/>
        <v>0.0948843346800401</v>
      </c>
    </row>
    <row r="80" spans="1:8" ht="12.75">
      <c r="A80" s="2">
        <f>+xform!A83</f>
        <v>40602</v>
      </c>
      <c r="B80" s="5">
        <f>+xform!AL83</f>
        <v>0.006127816802673366</v>
      </c>
      <c r="C80" s="5">
        <f>+xform!P83</f>
        <v>0.013749659769547971</v>
      </c>
      <c r="D80" s="3">
        <f t="shared" si="10"/>
        <v>127172.18819692808</v>
      </c>
      <c r="E80" s="3">
        <f t="shared" si="11"/>
        <v>118516.67501056587</v>
      </c>
      <c r="F80" s="3">
        <f t="shared" si="12"/>
        <v>774.5416224971559</v>
      </c>
      <c r="G80" s="3">
        <f t="shared" si="13"/>
        <v>1607.4619041389378</v>
      </c>
      <c r="H80" s="5">
        <f t="shared" si="14"/>
        <v>0.08655513186362218</v>
      </c>
    </row>
    <row r="81" spans="1:8" ht="12.75">
      <c r="A81" s="2">
        <f>+xform!A84</f>
        <v>40633</v>
      </c>
      <c r="B81" s="5">
        <f>+xform!AL84</f>
        <v>-0.013270396870362427</v>
      </c>
      <c r="C81" s="5">
        <f>+xform!P84</f>
        <v>-0.019157778660209134</v>
      </c>
      <c r="D81" s="3">
        <f t="shared" si="10"/>
        <v>125484.56278868242</v>
      </c>
      <c r="E81" s="3">
        <f t="shared" si="11"/>
        <v>116246.1587831695</v>
      </c>
      <c r="F81" s="3">
        <f t="shared" si="12"/>
        <v>-1687.625408245658</v>
      </c>
      <c r="G81" s="3">
        <f t="shared" si="13"/>
        <v>-2270.516227396365</v>
      </c>
      <c r="H81" s="5">
        <f t="shared" si="14"/>
        <v>0.09238404005512924</v>
      </c>
    </row>
    <row r="82" spans="1:8" ht="12.75">
      <c r="A82" s="2">
        <f>+xform!A85</f>
        <v>40662</v>
      </c>
      <c r="B82" s="5">
        <f>+xform!AL85</f>
        <v>0.004511202211111997</v>
      </c>
      <c r="C82" s="5">
        <f>+xform!P85</f>
        <v>0.0031173486301912527</v>
      </c>
      <c r="D82" s="3">
        <f t="shared" si="10"/>
        <v>126050.64902579515</v>
      </c>
      <c r="E82" s="3">
        <f t="shared" si="11"/>
        <v>116608.5385870172</v>
      </c>
      <c r="F82" s="3">
        <f t="shared" si="12"/>
        <v>566.0862371127296</v>
      </c>
      <c r="G82" s="3">
        <f t="shared" si="13"/>
        <v>362.37980384769617</v>
      </c>
      <c r="H82" s="5">
        <f t="shared" si="14"/>
        <v>0.0944211043877794</v>
      </c>
    </row>
    <row r="83" spans="1:8" ht="12.75">
      <c r="A83" s="2">
        <f>+xform!A86</f>
        <v>40694</v>
      </c>
      <c r="B83" s="5">
        <f>+xform!AL86</f>
        <v>0.0028035997811836763</v>
      </c>
      <c r="C83" s="5">
        <f>+xform!P86</f>
        <v>-0.002422502618505684</v>
      </c>
      <c r="D83" s="3">
        <f t="shared" si="10"/>
        <v>126404.04459782194</v>
      </c>
      <c r="E83" s="3">
        <f t="shared" si="11"/>
        <v>116326.05409695004</v>
      </c>
      <c r="F83" s="3">
        <f t="shared" si="12"/>
        <v>353.39557202678407</v>
      </c>
      <c r="G83" s="3">
        <f t="shared" si="13"/>
        <v>-282.48449006715964</v>
      </c>
      <c r="H83" s="5">
        <f t="shared" si="14"/>
        <v>0.1007799050087188</v>
      </c>
    </row>
    <row r="84" spans="1:8" ht="12.75">
      <c r="A84" s="2">
        <f>+xform!A87</f>
        <v>40724</v>
      </c>
      <c r="B84" s="5">
        <f>+xform!AL87</f>
        <v>-0.005665595185135918</v>
      </c>
      <c r="C84" s="5">
        <f>+xform!P87</f>
        <v>-0.007525937404923354</v>
      </c>
      <c r="D84" s="3">
        <f t="shared" si="10"/>
        <v>125687.89045136681</v>
      </c>
      <c r="E84" s="3">
        <f t="shared" si="11"/>
        <v>115450.59149525467</v>
      </c>
      <c r="F84" s="3">
        <f t="shared" si="12"/>
        <v>-716.1541464551265</v>
      </c>
      <c r="G84" s="3">
        <f t="shared" si="13"/>
        <v>-875.4626016953698</v>
      </c>
      <c r="H84" s="5">
        <f t="shared" si="14"/>
        <v>0.1023729895611214</v>
      </c>
    </row>
    <row r="85" spans="1:8" ht="12.75">
      <c r="A85" s="2">
        <f>+xform!A88</f>
        <v>40753</v>
      </c>
      <c r="B85" s="5">
        <f>+xform!AL88</f>
        <v>-0.03282325273750265</v>
      </c>
      <c r="C85" s="5">
        <f>+xform!P88</f>
        <v>-0.028087747930511043</v>
      </c>
      <c r="D85" s="3">
        <f t="shared" si="10"/>
        <v>121562.40505703805</v>
      </c>
      <c r="E85" s="3">
        <f t="shared" si="11"/>
        <v>112207.84438290755</v>
      </c>
      <c r="F85" s="3">
        <f t="shared" si="12"/>
        <v>-4125.48539432876</v>
      </c>
      <c r="G85" s="3">
        <f t="shared" si="13"/>
        <v>-3242.7471123471187</v>
      </c>
      <c r="H85" s="5">
        <f t="shared" si="14"/>
        <v>0.09354560674130497</v>
      </c>
    </row>
    <row r="86" spans="1:8" ht="12.75">
      <c r="A86" s="2">
        <f>+xform!A89</f>
        <v>40786</v>
      </c>
      <c r="B86" s="5">
        <f>+xform!AL89</f>
        <v>0.004197014169187304</v>
      </c>
      <c r="C86" s="5">
        <f>+xform!P89</f>
        <v>-0.05399031407442047</v>
      </c>
      <c r="D86" s="3">
        <f t="shared" si="10"/>
        <v>122072.60419350294</v>
      </c>
      <c r="E86" s="3">
        <f t="shared" si="11"/>
        <v>106149.70762306068</v>
      </c>
      <c r="F86" s="3">
        <f t="shared" si="12"/>
        <v>510.19913646488567</v>
      </c>
      <c r="G86" s="3">
        <f t="shared" si="13"/>
        <v>-6058.136759846879</v>
      </c>
      <c r="H86" s="5">
        <f t="shared" si="14"/>
        <v>0.15922896570442258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122053.84111262474</v>
      </c>
      <c r="E87" s="3">
        <f t="shared" si="11"/>
        <v>104797.9651516168</v>
      </c>
      <c r="F87" s="3">
        <f t="shared" si="12"/>
        <v>-18.763080878197798</v>
      </c>
      <c r="G87" s="3">
        <f t="shared" si="13"/>
        <v>-1351.742471443882</v>
      </c>
      <c r="H87" s="5">
        <f t="shared" si="14"/>
        <v>0.1725587596100795</v>
      </c>
    </row>
    <row r="88" spans="1:8" ht="12.75">
      <c r="A88" s="2">
        <f>+xform!A91</f>
        <v>40847</v>
      </c>
      <c r="B88" s="5">
        <f>+xform!AL91</f>
        <v>-0.010283070628146006</v>
      </c>
      <c r="C88" s="5">
        <f>+xform!P91</f>
        <v>0.04364329144046029</v>
      </c>
      <c r="D88" s="3">
        <f t="shared" si="10"/>
        <v>120798.7528440271</v>
      </c>
      <c r="E88" s="3">
        <f t="shared" si="11"/>
        <v>109371.69328709602</v>
      </c>
      <c r="F88" s="3">
        <f t="shared" si="12"/>
        <v>-1255.0882685976394</v>
      </c>
      <c r="G88" s="3">
        <f t="shared" si="13"/>
        <v>4573.728135479221</v>
      </c>
      <c r="H88" s="5">
        <f t="shared" si="14"/>
        <v>0.11427059556931085</v>
      </c>
    </row>
    <row r="89" spans="1:8" ht="12.75">
      <c r="A89" s="2">
        <f>+xform!A92</f>
        <v>40877</v>
      </c>
      <c r="B89" s="5">
        <f>+xform!AL92</f>
        <v>-0.033451644042465145</v>
      </c>
      <c r="C89" s="5">
        <f>+xform!P92</f>
        <v>-0.01769733458270567</v>
      </c>
      <c r="D89" s="3">
        <f t="shared" si="10"/>
        <v>116757.83596311498</v>
      </c>
      <c r="E89" s="3">
        <f t="shared" si="11"/>
        <v>107436.10583711723</v>
      </c>
      <c r="F89" s="3">
        <f t="shared" si="12"/>
        <v>-4040.9168809121184</v>
      </c>
      <c r="G89" s="3">
        <f t="shared" si="13"/>
        <v>-1935.5874499787897</v>
      </c>
      <c r="H89" s="5">
        <f t="shared" si="14"/>
        <v>0.09321730125997751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120395.47053375862</v>
      </c>
      <c r="E90" s="3">
        <f t="shared" si="11"/>
        <v>110471.05196126163</v>
      </c>
      <c r="F90" s="3">
        <f t="shared" si="12"/>
        <v>3637.6345706436405</v>
      </c>
      <c r="G90" s="3">
        <f t="shared" si="13"/>
        <v>3034.946124144408</v>
      </c>
      <c r="H90" s="5">
        <f t="shared" si="14"/>
        <v>0.09924418572496996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122060.78150088195</v>
      </c>
      <c r="E91" s="3">
        <f t="shared" si="11"/>
        <v>113813.9788847616</v>
      </c>
      <c r="F91" s="3">
        <f t="shared" si="12"/>
        <v>1665.310967123325</v>
      </c>
      <c r="G91" s="3">
        <f t="shared" si="13"/>
        <v>3342.9269234999665</v>
      </c>
      <c r="H91" s="5">
        <f t="shared" si="14"/>
        <v>0.08246802616120363</v>
      </c>
    </row>
    <row r="92" spans="1:8" ht="12.75">
      <c r="A92" s="2">
        <f>+xform!A95</f>
        <v>40968</v>
      </c>
      <c r="B92" s="5">
        <f>+xform!AL95</f>
        <v>0.013725979397820103</v>
      </c>
      <c r="C92" s="5">
        <f>+xform!P95</f>
        <v>0.02653807321171031</v>
      </c>
      <c r="D92" s="3">
        <f t="shared" si="10"/>
        <v>123736.18527304487</v>
      </c>
      <c r="E92" s="3">
        <f t="shared" si="11"/>
        <v>116834.38258892146</v>
      </c>
      <c r="F92" s="3">
        <f t="shared" si="12"/>
        <v>1675.4037721629284</v>
      </c>
      <c r="G92" s="3">
        <f t="shared" si="13"/>
        <v>3020.403704159864</v>
      </c>
      <c r="H92" s="5">
        <f t="shared" si="14"/>
        <v>0.06901802684123393</v>
      </c>
    </row>
    <row r="93" spans="1:8" ht="12.75">
      <c r="A93" s="2">
        <f>+xform!A96</f>
        <v>40998</v>
      </c>
      <c r="B93" s="5">
        <f>+xform!AL96</f>
        <v>0.024556200504915717</v>
      </c>
      <c r="C93" s="5">
        <f>+xform!P96</f>
        <v>0.0045210052886977105</v>
      </c>
      <c r="D93" s="3">
        <f t="shared" si="10"/>
        <v>126774.67584832317</v>
      </c>
      <c r="E93" s="3">
        <f t="shared" si="11"/>
        <v>117362.59145050771</v>
      </c>
      <c r="F93" s="3">
        <f t="shared" si="12"/>
        <v>3038.4905752782943</v>
      </c>
      <c r="G93" s="3">
        <f t="shared" si="13"/>
        <v>528.2088615862449</v>
      </c>
      <c r="H93" s="5">
        <f t="shared" si="14"/>
        <v>0.09412084397815446</v>
      </c>
    </row>
    <row r="94" spans="1:8" ht="12.75">
      <c r="A94" s="2">
        <f>+xform!A97</f>
        <v>41029</v>
      </c>
      <c r="B94" s="5">
        <f>+xform!AL97</f>
        <v>-0.018387447773183418</v>
      </c>
      <c r="C94" s="5">
        <f>+xform!P97</f>
        <v>-0.01874970196573232</v>
      </c>
      <c r="D94" s="3">
        <f t="shared" si="10"/>
        <v>124443.61311719986</v>
      </c>
      <c r="E94" s="3">
        <f t="shared" si="11"/>
        <v>115162.07783888468</v>
      </c>
      <c r="F94" s="3">
        <f t="shared" si="12"/>
        <v>-2331.062731123311</v>
      </c>
      <c r="G94" s="3">
        <f t="shared" si="13"/>
        <v>-2200.513611623028</v>
      </c>
      <c r="H94" s="5">
        <f t="shared" si="14"/>
        <v>0.09281535278315167</v>
      </c>
    </row>
    <row r="95" spans="1:8" ht="12.75">
      <c r="A95" s="2">
        <f>+xform!A98</f>
        <v>41060</v>
      </c>
      <c r="B95" s="5">
        <f>+xform!AL98</f>
        <v>-0.0056302302606567305</v>
      </c>
      <c r="C95" s="5">
        <f>+xform!P98</f>
        <v>-0.021076990171103125</v>
      </c>
      <c r="D95" s="3">
        <f t="shared" si="10"/>
        <v>123742.96692088194</v>
      </c>
      <c r="E95" s="3">
        <f t="shared" si="11"/>
        <v>112734.8078561907</v>
      </c>
      <c r="F95" s="3">
        <f t="shared" si="12"/>
        <v>-700.6461963179172</v>
      </c>
      <c r="G95" s="3">
        <f t="shared" si="13"/>
        <v>-2427.269982693979</v>
      </c>
      <c r="H95" s="5">
        <f t="shared" si="14"/>
        <v>0.11008159064691236</v>
      </c>
    </row>
    <row r="96" spans="1:8" ht="12.75">
      <c r="A96" s="2">
        <f>+xform!A99</f>
        <v>41089</v>
      </c>
      <c r="B96" s="5">
        <f>+xform!AL99</f>
        <v>0.011868609483514168</v>
      </c>
      <c r="C96" s="5">
        <f>+xform!P99</f>
        <v>0.026951071626945596</v>
      </c>
      <c r="D96" s="3">
        <f t="shared" si="10"/>
        <v>125211.62387159729</v>
      </c>
      <c r="E96" s="3">
        <f t="shared" si="11"/>
        <v>115773.13173757285</v>
      </c>
      <c r="F96" s="3">
        <f t="shared" si="12"/>
        <v>1468.6569507153472</v>
      </c>
      <c r="G96" s="3">
        <f t="shared" si="13"/>
        <v>3038.3238813821517</v>
      </c>
      <c r="H96" s="5">
        <f t="shared" si="14"/>
        <v>0.09438492134024434</v>
      </c>
    </row>
    <row r="97" spans="1:8" ht="12.75">
      <c r="A97" s="2">
        <f>+xform!A100</f>
        <v>41121</v>
      </c>
      <c r="B97" s="5">
        <f>+xform!AL100</f>
        <v>0.025557066625612062</v>
      </c>
      <c r="C97" s="5">
        <f>+xform!P100</f>
        <v>0.02170375829688337</v>
      </c>
      <c r="D97" s="3">
        <f t="shared" si="10"/>
        <v>128411.66568518477</v>
      </c>
      <c r="E97" s="3">
        <f t="shared" si="11"/>
        <v>118285.84380607837</v>
      </c>
      <c r="F97" s="3">
        <f t="shared" si="12"/>
        <v>3200.041813587479</v>
      </c>
      <c r="G97" s="3">
        <f t="shared" si="13"/>
        <v>2512.7120685055124</v>
      </c>
      <c r="H97" s="5">
        <f t="shared" si="14"/>
        <v>0.101258218791064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129588.92646012561</v>
      </c>
      <c r="E98" s="3">
        <f t="shared" si="11"/>
        <v>120148.23360070103</v>
      </c>
      <c r="F98" s="3">
        <f t="shared" si="12"/>
        <v>1177.260774940849</v>
      </c>
      <c r="G98" s="3">
        <f t="shared" si="13"/>
        <v>1862.3897946226643</v>
      </c>
      <c r="H98" s="5">
        <f t="shared" si="14"/>
        <v>0.09440692859424571</v>
      </c>
    </row>
    <row r="99" spans="1:8" ht="12.75">
      <c r="A99" s="2">
        <f>+xform!A102</f>
        <v>41180</v>
      </c>
      <c r="B99" s="5">
        <f>+xform!AL102</f>
        <v>0.011501260240772632</v>
      </c>
      <c r="C99" s="5">
        <f>+xform!P102</f>
        <v>0.010206876852218405</v>
      </c>
      <c r="D99" s="3">
        <f aca="true" t="shared" si="15" ref="D99:D107">+D98*(1+B99)</f>
        <v>131079.36242766588</v>
      </c>
      <c r="E99" s="3">
        <f aca="true" t="shared" si="16" ref="E99:E107">+E98*(1+C99)</f>
        <v>121374.57182507495</v>
      </c>
      <c r="F99" s="3">
        <f aca="true" t="shared" si="17" ref="F99:F107">+D99-D98</f>
        <v>1490.4359675402666</v>
      </c>
      <c r="G99" s="3">
        <f aca="true" t="shared" si="18" ref="G99:G107">+E99-E98</f>
        <v>1226.338224373918</v>
      </c>
      <c r="H99" s="5">
        <f aca="true" t="shared" si="19" ref="H99:H107">+(D99/D$2-1)-(E99/E$2-1)</f>
        <v>0.09704790602590951</v>
      </c>
    </row>
    <row r="100" spans="1:8" ht="12.75">
      <c r="A100" s="2">
        <f>+xform!A103</f>
        <v>41213</v>
      </c>
      <c r="B100" s="5">
        <f>+xform!AL103</f>
        <v>-0.008097787177274687</v>
      </c>
      <c r="C100" s="5">
        <f>+xform!P103</f>
        <v>-0.0010382535865272498</v>
      </c>
      <c r="D100" s="3">
        <f t="shared" si="15"/>
        <v>130017.90964739378</v>
      </c>
      <c r="E100" s="3">
        <f t="shared" si="16"/>
        <v>121248.55424056436</v>
      </c>
      <c r="F100" s="3">
        <f t="shared" si="17"/>
        <v>-1061.4527802720986</v>
      </c>
      <c r="G100" s="3">
        <f t="shared" si="18"/>
        <v>-126.01758451058413</v>
      </c>
      <c r="H100" s="5">
        <f t="shared" si="19"/>
        <v>0.08769355406829438</v>
      </c>
    </row>
    <row r="101" spans="1:8" ht="12.75">
      <c r="A101" s="2">
        <f>+xform!A104</f>
        <v>41243</v>
      </c>
      <c r="B101" s="5">
        <f>+xform!AL104</f>
        <v>0.017017743398871805</v>
      </c>
      <c r="C101" s="5">
        <f>+xform!P104</f>
        <v>0.014459635395150048</v>
      </c>
      <c r="D101" s="3">
        <f t="shared" si="15"/>
        <v>132230.52107103085</v>
      </c>
      <c r="E101" s="3">
        <f t="shared" si="16"/>
        <v>123001.764127072</v>
      </c>
      <c r="F101" s="3">
        <f t="shared" si="17"/>
        <v>2212.611423637063</v>
      </c>
      <c r="G101" s="3">
        <f t="shared" si="18"/>
        <v>1753.2098865076405</v>
      </c>
      <c r="H101" s="5">
        <f t="shared" si="19"/>
        <v>0.09228756943958838</v>
      </c>
    </row>
    <row r="102" spans="1:8" ht="12.75">
      <c r="A102" s="2">
        <f>+xform!A105</f>
        <v>41271</v>
      </c>
      <c r="B102" s="5">
        <f>+xform!AL105</f>
        <v>0.004917843528535764</v>
      </c>
      <c r="C102" s="5">
        <f>+xform!P105</f>
        <v>0.0027273541862356983</v>
      </c>
      <c r="D102" s="3">
        <f t="shared" si="15"/>
        <v>132880.8100833549</v>
      </c>
      <c r="E102" s="3">
        <f t="shared" si="16"/>
        <v>123337.23350337835</v>
      </c>
      <c r="F102" s="3">
        <f t="shared" si="17"/>
        <v>650.289012324065</v>
      </c>
      <c r="G102" s="3">
        <f t="shared" si="18"/>
        <v>335.46937630634056</v>
      </c>
      <c r="H102" s="5">
        <f t="shared" si="19"/>
        <v>0.09543576579976554</v>
      </c>
    </row>
    <row r="103" spans="1:8" ht="12.75">
      <c r="A103" s="2">
        <f>+xform!A106</f>
        <v>41305</v>
      </c>
      <c r="B103" s="5">
        <f>+xform!AL106</f>
        <v>0.01476977892872765</v>
      </c>
      <c r="C103" s="5">
        <f>+xform!P106</f>
        <v>0.017604871177793965</v>
      </c>
      <c r="D103" s="3">
        <f t="shared" si="15"/>
        <v>134843.43027215629</v>
      </c>
      <c r="E103" s="3">
        <f t="shared" si="16"/>
        <v>125508.5696106308</v>
      </c>
      <c r="F103" s="3">
        <f t="shared" si="17"/>
        <v>1962.6201888013748</v>
      </c>
      <c r="G103" s="3">
        <f t="shared" si="18"/>
        <v>2171.3361072524567</v>
      </c>
      <c r="H103" s="5">
        <f t="shared" si="19"/>
        <v>0.0933486066152549</v>
      </c>
    </row>
    <row r="104" spans="1:8" ht="12.75">
      <c r="A104" s="2">
        <f>+xform!A107</f>
        <v>41333</v>
      </c>
      <c r="B104" s="5">
        <f>+xform!AL107</f>
        <v>0.001179131045470006</v>
      </c>
      <c r="C104" s="5">
        <f>+xform!P107</f>
        <v>0.0073382662056963215</v>
      </c>
      <c r="D104" s="3">
        <f t="shared" si="15"/>
        <v>135002.42834706785</v>
      </c>
      <c r="E104" s="3">
        <f t="shared" si="16"/>
        <v>126429.58490552977</v>
      </c>
      <c r="F104" s="3">
        <f t="shared" si="17"/>
        <v>158.9980749115639</v>
      </c>
      <c r="G104" s="3">
        <f t="shared" si="18"/>
        <v>921.0152948989708</v>
      </c>
      <c r="H104" s="5">
        <f t="shared" si="19"/>
        <v>0.0857284344153808</v>
      </c>
    </row>
    <row r="105" spans="1:8" ht="12.75">
      <c r="A105" s="2">
        <f>+xform!A108</f>
        <v>41361</v>
      </c>
      <c r="B105" s="5">
        <f>+xform!AL108</f>
        <v>0.01289037706608943</v>
      </c>
      <c r="C105" s="5">
        <f>+xform!P108</f>
        <v>0.016387361967717163</v>
      </c>
      <c r="D105" s="3">
        <f t="shared" si="15"/>
        <v>136742.6605532993</v>
      </c>
      <c r="E105" s="3">
        <f t="shared" si="16"/>
        <v>128501.4322768049</v>
      </c>
      <c r="F105" s="3">
        <f t="shared" si="17"/>
        <v>1740.2322062314488</v>
      </c>
      <c r="G105" s="3">
        <f t="shared" si="18"/>
        <v>2071.8473712751293</v>
      </c>
      <c r="H105" s="5">
        <f t="shared" si="19"/>
        <v>0.08241228276494383</v>
      </c>
    </row>
    <row r="106" spans="1:8" ht="12.75">
      <c r="A106" s="2">
        <f>+xform!A109</f>
        <v>41394</v>
      </c>
      <c r="B106" s="5">
        <f>+xform!AL109</f>
        <v>0.024802047888634344</v>
      </c>
      <c r="C106" s="5">
        <f>+xform!P109</f>
        <v>0.014097804733518038</v>
      </c>
      <c r="D106" s="3">
        <f t="shared" si="15"/>
        <v>140134.15856876152</v>
      </c>
      <c r="E106" s="3">
        <f t="shared" si="16"/>
        <v>130313.0203770207</v>
      </c>
      <c r="F106" s="3">
        <f t="shared" si="17"/>
        <v>3391.498015462217</v>
      </c>
      <c r="G106" s="3">
        <f t="shared" si="18"/>
        <v>1811.5881002157985</v>
      </c>
      <c r="H106" s="5">
        <f t="shared" si="19"/>
        <v>0.09821138191740819</v>
      </c>
    </row>
    <row r="107" spans="1:8" ht="12.75">
      <c r="A107" s="2">
        <f>+xform!A110</f>
        <v>41425</v>
      </c>
      <c r="B107" s="5">
        <f>+xform!AL110</f>
        <v>0.02504723062007949</v>
      </c>
      <c r="C107" s="5">
        <f>+xform!P110</f>
        <v>0.026571565925162712</v>
      </c>
      <c r="D107" s="3">
        <f t="shared" si="15"/>
        <v>143644.13115618407</v>
      </c>
      <c r="E107" s="3">
        <f t="shared" si="16"/>
        <v>133775.64138887578</v>
      </c>
      <c r="F107" s="3">
        <f t="shared" si="17"/>
        <v>3509.972587422555</v>
      </c>
      <c r="G107" s="3">
        <f t="shared" si="18"/>
        <v>3462.6210118550807</v>
      </c>
      <c r="H107" s="5">
        <f t="shared" si="19"/>
        <v>0.09868489767308275</v>
      </c>
    </row>
    <row r="108" spans="1:8" ht="12.75">
      <c r="A108" s="2">
        <f>+xform!A111</f>
        <v>41455</v>
      </c>
      <c r="B108" s="5">
        <f>+xform!AL111</f>
        <v>-0.022656635700802286</v>
      </c>
      <c r="C108" s="5">
        <f>+xform!P111</f>
        <v>-0.029953838816666977</v>
      </c>
      <c r="D108" s="3">
        <f aca="true" t="shared" si="20" ref="D108:E110">+D107*(1+B108)</f>
        <v>140389.63840602015</v>
      </c>
      <c r="E108" s="3">
        <f t="shared" si="20"/>
        <v>129768.54738911714</v>
      </c>
      <c r="F108" s="3">
        <f aca="true" t="shared" si="21" ref="F108:G110">+D108-D107</f>
        <v>-3254.4927501639177</v>
      </c>
      <c r="G108" s="3">
        <f t="shared" si="21"/>
        <v>-4007.0939997586393</v>
      </c>
      <c r="H108" s="5">
        <f aca="true" t="shared" si="22" ref="H108:H113">+(D108/D$2-1)-(E108/E$2-1)</f>
        <v>0.10621091016903006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141511.5395428047</v>
      </c>
      <c r="E109" s="3">
        <f t="shared" si="20"/>
        <v>132735.30297742388</v>
      </c>
      <c r="F109" s="3">
        <f t="shared" si="21"/>
        <v>1121.9011367845524</v>
      </c>
      <c r="G109" s="3">
        <f t="shared" si="21"/>
        <v>2966.75558830674</v>
      </c>
      <c r="H109" s="5">
        <f t="shared" si="22"/>
        <v>0.08776236565380824</v>
      </c>
    </row>
    <row r="110" spans="1:8" ht="12.75">
      <c r="A110" s="2">
        <f>+xform!A113</f>
        <v>41516</v>
      </c>
      <c r="B110" s="5">
        <f>+xform!AL113</f>
        <v>-0.008110547958970413</v>
      </c>
      <c r="C110" s="5">
        <f>+xform!P113</f>
        <v>-0.016207519785594367</v>
      </c>
      <c r="D110" s="3">
        <f t="shared" si="20"/>
        <v>140363.80341459505</v>
      </c>
      <c r="E110" s="3">
        <f t="shared" si="20"/>
        <v>130583.99292817042</v>
      </c>
      <c r="F110" s="3">
        <f t="shared" si="21"/>
        <v>-1147.7361282096535</v>
      </c>
      <c r="G110" s="3">
        <f t="shared" si="21"/>
        <v>-2151.3100492534577</v>
      </c>
      <c r="H110" s="5">
        <f t="shared" si="22"/>
        <v>0.09779810486424623</v>
      </c>
    </row>
    <row r="111" spans="1:8" ht="12.75">
      <c r="A111" s="2">
        <f>+xform!A114</f>
        <v>41547</v>
      </c>
      <c r="B111" s="5">
        <f>+xform!AL114</f>
        <v>0.021511703291515964</v>
      </c>
      <c r="C111" s="5">
        <f>+xform!P114</f>
        <v>0.022235520273830623</v>
      </c>
      <c r="D111" s="3">
        <f aca="true" t="shared" si="23" ref="D111:E113">+D110*(1+B111)</f>
        <v>143383.2679065185</v>
      </c>
      <c r="E111" s="3">
        <f t="shared" si="23"/>
        <v>133487.59595036253</v>
      </c>
      <c r="F111" s="3">
        <f aca="true" t="shared" si="24" ref="F111:G113">+D111-D110</f>
        <v>3019.464491923456</v>
      </c>
      <c r="G111" s="3">
        <f t="shared" si="24"/>
        <v>2903.60302219211</v>
      </c>
      <c r="H111" s="5">
        <f t="shared" si="22"/>
        <v>0.09895671956155971</v>
      </c>
    </row>
    <row r="112" spans="1:8" ht="12.75">
      <c r="A112" s="2">
        <f>+xform!A115</f>
        <v>41578</v>
      </c>
      <c r="B112" s="5">
        <f>+xform!AL115</f>
        <v>0.030899797839554863</v>
      </c>
      <c r="C112" s="5">
        <f>+xform!P115</f>
        <v>0.036896078060221375</v>
      </c>
      <c r="D112" s="3">
        <f t="shared" si="23"/>
        <v>147813.78189840468</v>
      </c>
      <c r="E112" s="3">
        <f t="shared" si="23"/>
        <v>138412.76471061842</v>
      </c>
      <c r="F112" s="3">
        <f t="shared" si="24"/>
        <v>4430.513991886168</v>
      </c>
      <c r="G112" s="3">
        <f t="shared" si="24"/>
        <v>4925.168760255881</v>
      </c>
      <c r="H112" s="5">
        <f t="shared" si="22"/>
        <v>0.09401017187786276</v>
      </c>
    </row>
    <row r="113" spans="1:8" ht="12.75">
      <c r="A113" s="2">
        <f>+xform!A116</f>
        <v>41607</v>
      </c>
      <c r="B113" s="5">
        <f>+xform!AL116</f>
        <v>0.010122627826458697</v>
      </c>
      <c r="C113" s="5">
        <f>+xform!P116</f>
        <v>0.013252542159397439</v>
      </c>
      <c r="D113" s="3">
        <f t="shared" si="23"/>
        <v>149310.04580018358</v>
      </c>
      <c r="E113" s="3">
        <f t="shared" si="23"/>
        <v>140247.08571034463</v>
      </c>
      <c r="F113" s="3">
        <f t="shared" si="24"/>
        <v>1496.2639017789043</v>
      </c>
      <c r="G113" s="3">
        <f t="shared" si="24"/>
        <v>1834.3209997262165</v>
      </c>
      <c r="H113" s="5">
        <f t="shared" si="22"/>
        <v>0.09062960089838956</v>
      </c>
    </row>
    <row r="114" spans="1:8" ht="12.75">
      <c r="A114" s="2">
        <f>+xform!A117</f>
        <v>41638</v>
      </c>
      <c r="B114" s="5">
        <f>+xform!AL117</f>
        <v>-0.003091259902258915</v>
      </c>
      <c r="C114" s="5">
        <f>+xform!P117</f>
        <v>-0.0011720527051801266</v>
      </c>
      <c r="D114" s="3">
        <f aca="true" t="shared" si="25" ref="D114:E116">+D113*(1+B114)</f>
        <v>148848.48964259704</v>
      </c>
      <c r="E114" s="3">
        <f t="shared" si="25"/>
        <v>140082.7087341442</v>
      </c>
      <c r="F114" s="3">
        <f aca="true" t="shared" si="26" ref="F114:G116">+D114-D113</f>
        <v>-461.5561575865431</v>
      </c>
      <c r="G114" s="3">
        <f t="shared" si="26"/>
        <v>-164.37697620043764</v>
      </c>
      <c r="H114" s="5">
        <f aca="true" t="shared" si="27" ref="H114:H119">+(D114/D$2-1)-(E114/E$2-1)</f>
        <v>0.08765780908452836</v>
      </c>
    </row>
    <row r="115" spans="1:8" ht="12.75">
      <c r="A115" s="2">
        <f>+xform!A118</f>
        <v>41670</v>
      </c>
      <c r="B115" s="5">
        <f>+xform!AL118</f>
        <v>-0.006097810315392225</v>
      </c>
      <c r="C115" s="5">
        <f>+xform!P118</f>
        <v>-0.007927909428521018</v>
      </c>
      <c r="D115" s="3">
        <f t="shared" si="25"/>
        <v>147940.83978702384</v>
      </c>
      <c r="E115" s="3">
        <f t="shared" si="25"/>
        <v>138972.145706798</v>
      </c>
      <c r="F115" s="3">
        <f t="shared" si="26"/>
        <v>-907.649855573196</v>
      </c>
      <c r="G115" s="3">
        <f t="shared" si="26"/>
        <v>-1110.5630273461866</v>
      </c>
      <c r="H115" s="5">
        <f t="shared" si="27"/>
        <v>0.08968694080225825</v>
      </c>
    </row>
    <row r="116" spans="1:8" ht="12.75">
      <c r="A116" s="2">
        <f>+xform!A119</f>
        <v>41698</v>
      </c>
      <c r="B116" s="5">
        <f>+xform!AL119</f>
        <v>0.013746180643266265</v>
      </c>
      <c r="C116" s="5">
        <f>+xform!P119</f>
        <v>0.023867135627716796</v>
      </c>
      <c r="D116" s="3">
        <f t="shared" si="25"/>
        <v>149974.46129525275</v>
      </c>
      <c r="E116" s="3">
        <f t="shared" si="25"/>
        <v>142289.01275685697</v>
      </c>
      <c r="F116" s="3">
        <f t="shared" si="26"/>
        <v>2033.6215082289127</v>
      </c>
      <c r="G116" s="3">
        <f t="shared" si="26"/>
        <v>3316.867050058965</v>
      </c>
      <c r="H116" s="5">
        <f t="shared" si="27"/>
        <v>0.0768544853839579</v>
      </c>
    </row>
    <row r="117" spans="1:8" ht="12.75">
      <c r="A117" s="2">
        <f>+xform!A120</f>
        <v>41729</v>
      </c>
      <c r="B117" s="5">
        <f>+xform!AL120</f>
        <v>0.011115361223686391</v>
      </c>
      <c r="C117" s="5">
        <f>+xform!P120</f>
        <v>0.008390842855253532</v>
      </c>
      <c r="D117" s="3">
        <f aca="true" t="shared" si="28" ref="D117:E119">+D116*(1+B117)</f>
        <v>151641.48160687723</v>
      </c>
      <c r="E117" s="3">
        <f t="shared" si="28"/>
        <v>143482.93750292892</v>
      </c>
      <c r="F117" s="3">
        <f aca="true" t="shared" si="29" ref="F117:G119">+D117-D116</f>
        <v>1667.020311624481</v>
      </c>
      <c r="G117" s="3">
        <f t="shared" si="29"/>
        <v>1193.924746071949</v>
      </c>
      <c r="H117" s="5">
        <f t="shared" si="27"/>
        <v>0.08158544103948295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151798.64932572082</v>
      </c>
      <c r="E118" s="3">
        <f t="shared" si="28"/>
        <v>143493.81351280652</v>
      </c>
      <c r="F118" s="3">
        <f t="shared" si="29"/>
        <v>157.16771884358604</v>
      </c>
      <c r="G118" s="3">
        <f t="shared" si="29"/>
        <v>10.876009877596516</v>
      </c>
      <c r="H118" s="5">
        <f t="shared" si="27"/>
        <v>0.08304835812914302</v>
      </c>
    </row>
    <row r="119" spans="1:8" ht="12.75">
      <c r="A119" s="2">
        <f>+xform!A122</f>
        <v>41789</v>
      </c>
      <c r="B119" s="5">
        <f>+xform!AL122</f>
        <v>0.02961431733002419</v>
      </c>
      <c r="C119" s="5">
        <f>+xform!P122</f>
        <v>0.031925677830608776</v>
      </c>
      <c r="D119" s="3">
        <f t="shared" si="28"/>
        <v>156294.0626971218</v>
      </c>
      <c r="E119" s="3">
        <f t="shared" si="28"/>
        <v>148074.95077370183</v>
      </c>
      <c r="F119" s="3">
        <f t="shared" si="29"/>
        <v>4495.413371400966</v>
      </c>
      <c r="G119" s="3">
        <f t="shared" si="29"/>
        <v>4581.13726089531</v>
      </c>
      <c r="H119" s="5">
        <f t="shared" si="27"/>
        <v>0.08219111923419953</v>
      </c>
    </row>
    <row r="120" spans="1:8" ht="12.75">
      <c r="A120" s="2">
        <f>+xform!A123</f>
        <v>41820</v>
      </c>
      <c r="B120" s="5">
        <f>+xform!AL123</f>
        <v>0.00782314822562415</v>
      </c>
      <c r="C120" s="5">
        <f>+xform!P123</f>
        <v>0.00870636252973349</v>
      </c>
      <c r="D120" s="3">
        <f aca="true" t="shared" si="30" ref="D120:E122">+D119*(1+B120)</f>
        <v>157516.77431638635</v>
      </c>
      <c r="E120" s="3">
        <f t="shared" si="30"/>
        <v>149364.14497671011</v>
      </c>
      <c r="F120" s="3">
        <f aca="true" t="shared" si="31" ref="F120:G122">+D120-D119</f>
        <v>1222.7116192645626</v>
      </c>
      <c r="G120" s="3">
        <f t="shared" si="31"/>
        <v>1289.1942030082864</v>
      </c>
      <c r="H120" s="5">
        <f aca="true" t="shared" si="32" ref="H120:H125">+(D120/D$2-1)-(E120/E$2-1)</f>
        <v>0.08152629339676243</v>
      </c>
    </row>
    <row r="121" spans="1:8" ht="12.75">
      <c r="A121" s="2">
        <f>+xform!A124</f>
        <v>41851</v>
      </c>
      <c r="B121" s="5">
        <f>+xform!AL124</f>
        <v>-0.013984650432019328</v>
      </c>
      <c r="C121" s="5">
        <f>+xform!P124</f>
        <v>-0.011338815865781924</v>
      </c>
      <c r="D121" s="3">
        <f t="shared" si="30"/>
        <v>155313.9572903924</v>
      </c>
      <c r="E121" s="3">
        <f t="shared" si="30"/>
        <v>147670.53243986925</v>
      </c>
      <c r="F121" s="3">
        <f t="shared" si="31"/>
        <v>-2202.8170259939507</v>
      </c>
      <c r="G121" s="3">
        <f t="shared" si="31"/>
        <v>-1693.6125368408684</v>
      </c>
      <c r="H121" s="5">
        <f t="shared" si="32"/>
        <v>0.0764342485052314</v>
      </c>
    </row>
    <row r="122" spans="1:8" ht="12.75">
      <c r="A122" s="2">
        <f>+xform!A125</f>
        <v>41880</v>
      </c>
      <c r="B122" s="5">
        <f>+xform!AL125</f>
        <v>0.029026668894502106</v>
      </c>
      <c r="C122" s="5">
        <f>+xform!P125</f>
        <v>0.022470855391141797</v>
      </c>
      <c r="D122" s="3">
        <f t="shared" si="30"/>
        <v>159822.20410335544</v>
      </c>
      <c r="E122" s="3">
        <f t="shared" si="30"/>
        <v>150988.81561985845</v>
      </c>
      <c r="F122" s="3">
        <f t="shared" si="31"/>
        <v>4508.246812963043</v>
      </c>
      <c r="G122" s="3">
        <f t="shared" si="31"/>
        <v>3318.283179989201</v>
      </c>
      <c r="H122" s="5">
        <f t="shared" si="32"/>
        <v>0.08833388483496996</v>
      </c>
    </row>
    <row r="123" spans="1:8" ht="12.75">
      <c r="A123" s="2">
        <f>+xform!A126</f>
        <v>41912</v>
      </c>
      <c r="B123" s="5">
        <f>+xform!AL126</f>
        <v>0.0053006606751275324</v>
      </c>
      <c r="C123" s="5">
        <f>+xform!P126</f>
        <v>0.01792546748293902</v>
      </c>
      <c r="D123" s="3">
        <f aca="true" t="shared" si="33" ref="D123:E125">+D122*(1+B123)</f>
        <v>160669.3673756583</v>
      </c>
      <c r="E123" s="3">
        <f t="shared" si="33"/>
        <v>153695.3607245397</v>
      </c>
      <c r="F123" s="3">
        <f aca="true" t="shared" si="34" ref="F123:G125">+D123-D122</f>
        <v>847.1632723028597</v>
      </c>
      <c r="G123" s="3">
        <f t="shared" si="34"/>
        <v>2706.5451046812523</v>
      </c>
      <c r="H123" s="5">
        <f t="shared" si="32"/>
        <v>0.06974006651118603</v>
      </c>
    </row>
    <row r="124" spans="1:8" ht="12.75">
      <c r="A124" s="2">
        <f>+xform!A127</f>
        <v>41943</v>
      </c>
      <c r="B124" s="5">
        <f>+xform!AL127</f>
        <v>-0.005659598677623235</v>
      </c>
      <c r="C124" s="5">
        <f>+xform!P127</f>
        <v>-0.0038346336516256073</v>
      </c>
      <c r="D124" s="3">
        <f t="shared" si="33"/>
        <v>159760.04323652448</v>
      </c>
      <c r="E124" s="3">
        <f t="shared" si="33"/>
        <v>153105.99532220664</v>
      </c>
      <c r="F124" s="3">
        <f t="shared" si="34"/>
        <v>-909.3241391338233</v>
      </c>
      <c r="G124" s="3">
        <f t="shared" si="34"/>
        <v>-589.36540233306</v>
      </c>
      <c r="H124" s="5">
        <f t="shared" si="32"/>
        <v>0.06654047914317851</v>
      </c>
    </row>
    <row r="125" spans="1:8" ht="12.75">
      <c r="A125" s="2">
        <f>+xform!A128</f>
        <v>41973</v>
      </c>
      <c r="B125" s="5">
        <f>+xform!AL128</f>
        <v>0.019965142597420316</v>
      </c>
      <c r="C125" s="5">
        <f>+xform!P128</f>
        <v>0.02825836297900519</v>
      </c>
      <c r="D125" s="3">
        <f t="shared" si="33"/>
        <v>162949.67528111173</v>
      </c>
      <c r="E125" s="3">
        <f t="shared" si="33"/>
        <v>157432.5201122834</v>
      </c>
      <c r="F125" s="3">
        <f t="shared" si="34"/>
        <v>3189.632044587255</v>
      </c>
      <c r="G125" s="3">
        <f t="shared" si="34"/>
        <v>4326.524790076772</v>
      </c>
      <c r="H125" s="5">
        <f t="shared" si="32"/>
        <v>0.05517155168828314</v>
      </c>
    </row>
    <row r="126" spans="1:8" ht="12.75">
      <c r="A126" s="2">
        <f>+xform!A129</f>
        <v>42003</v>
      </c>
      <c r="B126" s="5">
        <f>+xform!AL129</f>
        <v>0.000967245519244265</v>
      </c>
      <c r="C126" s="5">
        <f>+xform!P129</f>
        <v>-0.0006318828755967668</v>
      </c>
      <c r="D126" s="3">
        <f aca="true" t="shared" si="35" ref="D126:E128">+D125*(1+B126)</f>
        <v>163107.2876243897</v>
      </c>
      <c r="E126" s="3">
        <f t="shared" si="35"/>
        <v>157333.04119876242</v>
      </c>
      <c r="F126" s="3">
        <f aca="true" t="shared" si="36" ref="F126:G128">+D126-D125</f>
        <v>157.61234327795682</v>
      </c>
      <c r="G126" s="3">
        <f t="shared" si="36"/>
        <v>-99.47891352098668</v>
      </c>
      <c r="H126" s="5">
        <f aca="true" t="shared" si="37" ref="H126:H131">+(D126/D$2-1)-(E126/E$2-1)</f>
        <v>0.0577424642562725</v>
      </c>
    </row>
    <row r="127" spans="1:8" ht="12.75">
      <c r="A127" s="2">
        <f>+xform!A130</f>
        <v>42034</v>
      </c>
      <c r="B127" s="5">
        <f>+xform!AL130</f>
        <v>0.023848229850056378</v>
      </c>
      <c r="C127" s="5">
        <f>+xform!P130</f>
        <v>0.039473454481704265</v>
      </c>
      <c r="D127" s="3">
        <f t="shared" si="35"/>
        <v>166997.1077098754</v>
      </c>
      <c r="E127" s="3">
        <f t="shared" si="35"/>
        <v>163543.5198389899</v>
      </c>
      <c r="F127" s="3">
        <f t="shared" si="36"/>
        <v>3889.8200854856987</v>
      </c>
      <c r="G127" s="3">
        <f t="shared" si="36"/>
        <v>6210.478640227462</v>
      </c>
      <c r="H127" s="5">
        <f t="shared" si="37"/>
        <v>0.034535878708854995</v>
      </c>
    </row>
    <row r="128" spans="1:8" ht="12.75">
      <c r="A128" s="2">
        <f>+xform!A131</f>
        <v>42062</v>
      </c>
      <c r="B128" s="5">
        <f>+xform!AL131</f>
        <v>0.010437524606668396</v>
      </c>
      <c r="C128" s="5">
        <f>+xform!P131</f>
        <v>0.03929248898940911</v>
      </c>
      <c r="D128" s="3">
        <f t="shared" si="35"/>
        <v>168740.14413083965</v>
      </c>
      <c r="E128" s="3">
        <f t="shared" si="35"/>
        <v>169969.5517915526</v>
      </c>
      <c r="F128" s="3">
        <f t="shared" si="36"/>
        <v>1743.0364209642576</v>
      </c>
      <c r="G128" s="3">
        <f t="shared" si="36"/>
        <v>6426.031952562713</v>
      </c>
      <c r="H128" s="5">
        <f t="shared" si="37"/>
        <v>-0.012294076607129556</v>
      </c>
    </row>
    <row r="129" spans="1:8" ht="12.75">
      <c r="A129" s="2">
        <v>42094</v>
      </c>
      <c r="B129" s="5">
        <f>+xform!AL132</f>
        <v>0.009429091119604594</v>
      </c>
      <c r="C129" s="5">
        <f>+xform!P132</f>
        <v>0.02072885270643219</v>
      </c>
      <c r="D129" s="3">
        <f aca="true" t="shared" si="38" ref="D129:E131">+D128*(1+B129)</f>
        <v>170331.21032538457</v>
      </c>
      <c r="E129" s="3">
        <f t="shared" si="38"/>
        <v>173492.825595218</v>
      </c>
      <c r="F129" s="3">
        <f aca="true" t="shared" si="39" ref="F129:G131">+D129-D128</f>
        <v>1591.0661945449247</v>
      </c>
      <c r="G129" s="3">
        <f t="shared" si="39"/>
        <v>3523.27380366539</v>
      </c>
      <c r="H129" s="5">
        <f t="shared" si="37"/>
        <v>-0.03161615269833429</v>
      </c>
    </row>
    <row r="130" spans="1:8" ht="12.75">
      <c r="A130" s="2">
        <v>42124</v>
      </c>
      <c r="B130" s="5">
        <f>+xform!AL133</f>
        <v>-0.011252916232778201</v>
      </c>
      <c r="C130" s="5">
        <f>+xform!P133</f>
        <v>-0.017447643916798615</v>
      </c>
      <c r="D130" s="3">
        <f t="shared" si="38"/>
        <v>168414.4874837653</v>
      </c>
      <c r="E130" s="3">
        <f t="shared" si="38"/>
        <v>170465.7845521134</v>
      </c>
      <c r="F130" s="3">
        <f t="shared" si="39"/>
        <v>-1916.722841619281</v>
      </c>
      <c r="G130" s="3">
        <f t="shared" si="39"/>
        <v>-3027.041043104604</v>
      </c>
      <c r="H130" s="5">
        <f t="shared" si="37"/>
        <v>-0.020512970683481013</v>
      </c>
    </row>
    <row r="131" spans="1:8" ht="12.75">
      <c r="A131" s="2">
        <v>42153</v>
      </c>
      <c r="B131" s="5">
        <f>+xform!AL134</f>
        <v>0.0018304051991080705</v>
      </c>
      <c r="C131" s="5">
        <f>+xform!P134</f>
        <v>0.009159176318891127</v>
      </c>
      <c r="D131" s="3">
        <f t="shared" si="38"/>
        <v>168722.7542372607</v>
      </c>
      <c r="E131" s="3">
        <f t="shared" si="38"/>
        <v>172027.1107291643</v>
      </c>
      <c r="F131" s="3">
        <f t="shared" si="39"/>
        <v>308.2667534954089</v>
      </c>
      <c r="G131" s="3">
        <f t="shared" si="39"/>
        <v>1561.3261770509125</v>
      </c>
      <c r="H131" s="5">
        <f t="shared" si="37"/>
        <v>-0.03304356491903593</v>
      </c>
    </row>
    <row r="132" spans="1:8" ht="12.75">
      <c r="A132" s="2">
        <v>42185</v>
      </c>
      <c r="B132" s="5">
        <f>+xform!AL135</f>
        <v>-0.020246184440576295</v>
      </c>
      <c r="C132" s="5">
        <f>+xform!P135</f>
        <v>-0.030363927551484336</v>
      </c>
      <c r="D132" s="3">
        <f aca="true" t="shared" si="40" ref="D132:E134">+D131*(1+B132)</f>
        <v>165306.7622356511</v>
      </c>
      <c r="E132" s="3">
        <f t="shared" si="40"/>
        <v>166803.69200209278</v>
      </c>
      <c r="F132" s="3">
        <f aca="true" t="shared" si="41" ref="F132:G134">+D132-D131</f>
        <v>-3415.9920016095857</v>
      </c>
      <c r="G132" s="3">
        <f t="shared" si="41"/>
        <v>-5223.418727071519</v>
      </c>
      <c r="H132" s="5">
        <f aca="true" t="shared" si="42" ref="H132:H137">+(D132/D$2-1)-(E132/E$2-1)</f>
        <v>-0.01496929766441668</v>
      </c>
    </row>
    <row r="133" spans="1:8" ht="12.75">
      <c r="A133" s="2">
        <v>42216</v>
      </c>
      <c r="B133" s="5">
        <f>+xform!AL136</f>
        <v>0.013180422787927469</v>
      </c>
      <c r="C133" s="5">
        <f>+xform!P136</f>
        <v>0.0159697393928685</v>
      </c>
      <c r="D133" s="3">
        <f t="shared" si="40"/>
        <v>167485.5752516204</v>
      </c>
      <c r="E133" s="3">
        <f t="shared" si="40"/>
        <v>169467.50349313449</v>
      </c>
      <c r="F133" s="3">
        <f t="shared" si="41"/>
        <v>2178.8130159692955</v>
      </c>
      <c r="G133" s="3">
        <f t="shared" si="41"/>
        <v>2663.811491041706</v>
      </c>
      <c r="H133" s="5">
        <f t="shared" si="42"/>
        <v>-0.01981928241514086</v>
      </c>
    </row>
    <row r="134" spans="1:8" ht="12.75">
      <c r="A134" s="2">
        <v>42247</v>
      </c>
      <c r="B134" s="5">
        <f>+xform!AL137</f>
        <v>-0.022103100286783396</v>
      </c>
      <c r="C134" s="5">
        <f>+xform!P137</f>
        <v>-0.053142679361551176</v>
      </c>
      <c r="D134" s="3">
        <f t="shared" si="40"/>
        <v>163783.62478524423</v>
      </c>
      <c r="E134" s="3">
        <f t="shared" si="40"/>
        <v>160461.5462927963</v>
      </c>
      <c r="F134" s="3">
        <f t="shared" si="41"/>
        <v>-3701.9504663761763</v>
      </c>
      <c r="G134" s="3">
        <f t="shared" si="41"/>
        <v>-9005.95720033819</v>
      </c>
      <c r="H134" s="5">
        <f t="shared" si="42"/>
        <v>0.03322078492447944</v>
      </c>
    </row>
    <row r="135" spans="1:8" ht="12.75">
      <c r="A135" s="2">
        <v>42277</v>
      </c>
      <c r="B135" s="5">
        <f>+xform!AL138</f>
        <v>0.009184463811377995</v>
      </c>
      <c r="C135" s="5">
        <f>+xform!P138</f>
        <v>-0.019377661591937677</v>
      </c>
      <c r="D135" s="3">
        <f aca="true" t="shared" si="43" ref="D135:E137">+D134*(1+B135)</f>
        <v>165287.88955998063</v>
      </c>
      <c r="E135" s="3">
        <f t="shared" si="43"/>
        <v>157352.17675021544</v>
      </c>
      <c r="F135" s="3">
        <f aca="true" t="shared" si="44" ref="F135:G137">+D135-D134</f>
        <v>1504.2647747363953</v>
      </c>
      <c r="G135" s="3">
        <f t="shared" si="44"/>
        <v>-3109.3695425808546</v>
      </c>
      <c r="H135" s="5">
        <f t="shared" si="42"/>
        <v>0.07935712809765172</v>
      </c>
    </row>
    <row r="136" spans="1:8" ht="12.75">
      <c r="A136" s="2">
        <v>42308</v>
      </c>
      <c r="B136" s="5">
        <f>+xform!AL139</f>
        <v>0.01770030026937581</v>
      </c>
      <c r="C136" s="5">
        <f>+xform!P139</f>
        <v>0.05945622119108709</v>
      </c>
      <c r="D136" s="3">
        <f t="shared" si="43"/>
        <v>168213.5348360837</v>
      </c>
      <c r="E136" s="3">
        <f t="shared" si="43"/>
        <v>166707.74257597528</v>
      </c>
      <c r="F136" s="3">
        <f t="shared" si="44"/>
        <v>2925.6452761030814</v>
      </c>
      <c r="G136" s="3">
        <f t="shared" si="44"/>
        <v>9355.56582575984</v>
      </c>
      <c r="H136" s="5">
        <f t="shared" si="42"/>
        <v>0.015057922601084295</v>
      </c>
    </row>
    <row r="137" spans="1:8" ht="12.75">
      <c r="A137" s="2">
        <v>42338</v>
      </c>
      <c r="B137" s="5">
        <f>+xform!AL140</f>
        <v>0.00886142820390147</v>
      </c>
      <c r="C137" s="5">
        <f>+xform!P140</f>
        <v>0.030071680801520183</v>
      </c>
      <c r="D137" s="3">
        <f t="shared" si="43"/>
        <v>169704.14699795813</v>
      </c>
      <c r="E137" s="3">
        <f t="shared" si="43"/>
        <v>171720.924597862</v>
      </c>
      <c r="F137" s="3">
        <f t="shared" si="44"/>
        <v>1490.6121618744219</v>
      </c>
      <c r="G137" s="3">
        <f t="shared" si="44"/>
        <v>5013.1820218867215</v>
      </c>
      <c r="H137" s="5">
        <f t="shared" si="42"/>
        <v>-0.02016777599903885</v>
      </c>
    </row>
    <row r="138" spans="1:8" ht="12.75">
      <c r="A138" s="2">
        <v>42368</v>
      </c>
      <c r="B138" s="5">
        <f>+xform!AL141</f>
        <v>-0.02030880612143252</v>
      </c>
      <c r="C138" s="5">
        <f>+xform!P141</f>
        <v>-0.034940896105727676</v>
      </c>
      <c r="D138" s="3">
        <f aca="true" t="shared" si="45" ref="D138:E140">+D137*(1+B138)</f>
        <v>166257.6583785735</v>
      </c>
      <c r="E138" s="3">
        <f t="shared" si="45"/>
        <v>165720.8416123086</v>
      </c>
      <c r="F138" s="3">
        <f aca="true" t="shared" si="46" ref="F138:G140">+D138-D137</f>
        <v>-3446.488619384618</v>
      </c>
      <c r="G138" s="3">
        <f t="shared" si="46"/>
        <v>-6000.082985553396</v>
      </c>
      <c r="H138" s="5">
        <f aca="true" t="shared" si="47" ref="H138:H143">+(D138/D$2-1)-(E138/E$2-1)</f>
        <v>0.005368167662649137</v>
      </c>
    </row>
    <row r="139" spans="1:8" ht="12.75">
      <c r="A139" s="2">
        <v>42400</v>
      </c>
      <c r="B139" s="5">
        <f>+xform!AL142</f>
        <v>0.0025507687485255455</v>
      </c>
      <c r="C139" s="5">
        <f>+xform!P142</f>
        <v>-0.03791506555888656</v>
      </c>
      <c r="D139" s="3">
        <f t="shared" si="45"/>
        <v>166681.7432177686</v>
      </c>
      <c r="E139" s="3">
        <f t="shared" si="45"/>
        <v>159437.52503810407</v>
      </c>
      <c r="F139" s="3">
        <f t="shared" si="46"/>
        <v>424.08483919510036</v>
      </c>
      <c r="G139" s="3">
        <f t="shared" si="46"/>
        <v>-6283.3165742045385</v>
      </c>
      <c r="H139" s="5">
        <f t="shared" si="47"/>
        <v>0.07244218179664541</v>
      </c>
    </row>
    <row r="140" spans="1:8" ht="12.75">
      <c r="A140" s="2">
        <v>42429</v>
      </c>
      <c r="B140" s="5">
        <f>+xform!AL143</f>
        <v>0.0024702853088770667</v>
      </c>
      <c r="C140" s="5">
        <f>+xform!P143</f>
        <v>-0.0033009945579883905</v>
      </c>
      <c r="D140" s="3">
        <f t="shared" si="45"/>
        <v>167093.4946792975</v>
      </c>
      <c r="E140" s="3">
        <f t="shared" si="45"/>
        <v>158911.22263561416</v>
      </c>
      <c r="F140" s="3">
        <f t="shared" si="46"/>
        <v>411.7514615288819</v>
      </c>
      <c r="G140" s="3">
        <f t="shared" si="46"/>
        <v>-526.302402489906</v>
      </c>
      <c r="H140" s="5">
        <f t="shared" si="47"/>
        <v>0.08182272043683336</v>
      </c>
    </row>
    <row r="141" spans="1:8" ht="12.75">
      <c r="A141" s="2">
        <v>42460</v>
      </c>
      <c r="B141" s="5">
        <f>+xform!AL144</f>
        <v>0.007373889927273614</v>
      </c>
      <c r="C141" s="5">
        <f>+xform!P144</f>
        <v>0.01087462855436352</v>
      </c>
      <c r="D141" s="3">
        <f aca="true" t="shared" si="48" ref="D141:E143">+D140*(1+B141)</f>
        <v>168325.62371662608</v>
      </c>
      <c r="E141" s="3">
        <f t="shared" si="48"/>
        <v>160639.32315489624</v>
      </c>
      <c r="F141" s="3">
        <f aca="true" t="shared" si="49" ref="F141:G143">+D141-D140</f>
        <v>1232.1290373285883</v>
      </c>
      <c r="G141" s="3">
        <f t="shared" si="49"/>
        <v>1728.100519282074</v>
      </c>
      <c r="H141" s="5">
        <f t="shared" si="47"/>
        <v>0.07686300561729853</v>
      </c>
    </row>
    <row r="142" spans="1:8" ht="12.75">
      <c r="A142" s="2">
        <v>42490</v>
      </c>
      <c r="B142" s="5">
        <f>+xform!AL145</f>
        <v>-0.007009462777631099</v>
      </c>
      <c r="C142" s="5">
        <f>+xform!P145</f>
        <v>-0.0019382932468031133</v>
      </c>
      <c r="D142" s="3">
        <f t="shared" si="48"/>
        <v>167145.75152266285</v>
      </c>
      <c r="E142" s="3">
        <f t="shared" si="48"/>
        <v>160327.95703965408</v>
      </c>
      <c r="F142" s="3">
        <f t="shared" si="49"/>
        <v>-1179.8721939632378</v>
      </c>
      <c r="G142" s="3">
        <f t="shared" si="49"/>
        <v>-311.3661152421555</v>
      </c>
      <c r="H142" s="5">
        <f t="shared" si="47"/>
        <v>0.06817794483008766</v>
      </c>
    </row>
    <row r="143" spans="1:8" ht="12.75">
      <c r="A143" s="2">
        <v>42521</v>
      </c>
      <c r="B143" s="5">
        <f>+xform!AL146</f>
        <v>0.02373586026197065</v>
      </c>
      <c r="C143" s="5">
        <f>+xform!P146</f>
        <v>0.02625236312752393</v>
      </c>
      <c r="D143" s="3">
        <f t="shared" si="48"/>
        <v>171113.09972418685</v>
      </c>
      <c r="E143" s="3">
        <f t="shared" si="48"/>
        <v>164536.94478735313</v>
      </c>
      <c r="F143" s="3">
        <f t="shared" si="49"/>
        <v>3967.3482015240006</v>
      </c>
      <c r="G143" s="3">
        <f t="shared" si="49"/>
        <v>4208.987747699051</v>
      </c>
      <c r="H143" s="5">
        <f t="shared" si="47"/>
        <v>0.06576154936833722</v>
      </c>
    </row>
    <row r="144" spans="1:8" ht="12.75">
      <c r="A144" s="2">
        <v>42551</v>
      </c>
      <c r="B144" s="5">
        <f>+xform!AL147</f>
        <v>-0.002869585947363279</v>
      </c>
      <c r="C144" s="5">
        <f>+xform!P147</f>
        <v>-0.016004978477332683</v>
      </c>
      <c r="D144" s="3">
        <f aca="true" t="shared" si="50" ref="D144:E146">+D143*(1+B144)</f>
        <v>170622.07597780853</v>
      </c>
      <c r="E144" s="3">
        <f t="shared" si="50"/>
        <v>161903.53452730546</v>
      </c>
      <c r="F144" s="3">
        <f aca="true" t="shared" si="51" ref="F144:G146">+D144-D143</f>
        <v>-491.02374637831235</v>
      </c>
      <c r="G144" s="3">
        <f t="shared" si="51"/>
        <v>-2633.4102600476763</v>
      </c>
      <c r="H144" s="5">
        <f aca="true" t="shared" si="52" ref="H144:H149">+(D144/D$2-1)-(E144/E$2-1)</f>
        <v>0.08718541450503081</v>
      </c>
    </row>
    <row r="145" spans="1:8" ht="12.75">
      <c r="A145" s="2">
        <v>42582</v>
      </c>
      <c r="B145" s="5">
        <f>+xform!AL148</f>
        <v>0.019881053460196644</v>
      </c>
      <c r="C145" s="5">
        <f>+xform!P148</f>
        <v>0.015029855098890944</v>
      </c>
      <c r="D145" s="3">
        <f t="shared" si="50"/>
        <v>174014.2225918131</v>
      </c>
      <c r="E145" s="3">
        <f t="shared" si="50"/>
        <v>164336.92119124916</v>
      </c>
      <c r="F145" s="3">
        <f t="shared" si="51"/>
        <v>3392.146614004567</v>
      </c>
      <c r="G145" s="3">
        <f t="shared" si="51"/>
        <v>2433.3866639437038</v>
      </c>
      <c r="H145" s="5">
        <f t="shared" si="52"/>
        <v>0.09677301400563931</v>
      </c>
    </row>
    <row r="146" spans="1:8" ht="12.75">
      <c r="A146" s="2">
        <v>42613</v>
      </c>
      <c r="B146" s="5">
        <f>+xform!AL149</f>
        <v>-0.00020915543631759787</v>
      </c>
      <c r="C146" s="5">
        <f>+xform!P149</f>
        <v>0.004783683738433497</v>
      </c>
      <c r="D146" s="3">
        <f t="shared" si="50"/>
        <v>173977.82657116145</v>
      </c>
      <c r="E146" s="3">
        <f t="shared" si="50"/>
        <v>165123.05704877595</v>
      </c>
      <c r="F146" s="3">
        <f t="shared" si="51"/>
        <v>-36.39602065164945</v>
      </c>
      <c r="G146" s="3">
        <f t="shared" si="51"/>
        <v>786.135857526795</v>
      </c>
      <c r="H146" s="5">
        <f t="shared" si="52"/>
        <v>0.08854769522385508</v>
      </c>
    </row>
    <row r="147" spans="1:8" ht="12.75">
      <c r="A147" s="2">
        <v>42643</v>
      </c>
      <c r="B147" s="5">
        <f>+xform!AL150</f>
        <v>-0.005684220984660249</v>
      </c>
      <c r="C147" s="5">
        <f>+xform!P150</f>
        <v>-0.0046328061675991235</v>
      </c>
      <c r="D147" s="3">
        <f aca="true" t="shared" si="53" ref="D147:E149">+D146*(1+B147)</f>
        <v>172988.89815850006</v>
      </c>
      <c r="E147" s="3">
        <f t="shared" si="53"/>
        <v>164358.07393166758</v>
      </c>
      <c r="F147" s="3">
        <f aca="true" t="shared" si="54" ref="F147:G149">+D147-D146</f>
        <v>-988.9284126613929</v>
      </c>
      <c r="G147" s="3">
        <f t="shared" si="54"/>
        <v>-764.9831171083788</v>
      </c>
      <c r="H147" s="5">
        <f t="shared" si="52"/>
        <v>0.08630824226832479</v>
      </c>
    </row>
    <row r="148" spans="1:8" ht="12.75">
      <c r="A148" s="2">
        <v>42673</v>
      </c>
      <c r="B148" s="5">
        <f>+xform!AL151</f>
        <v>0.005253198852553347</v>
      </c>
      <c r="C148" s="5">
        <f>+xform!P151</f>
        <v>0.0032237848801298092</v>
      </c>
      <c r="D148" s="3">
        <f t="shared" si="53"/>
        <v>173897.64323981074</v>
      </c>
      <c r="E148" s="3">
        <f t="shared" si="53"/>
        <v>164887.92900533573</v>
      </c>
      <c r="F148" s="3">
        <f t="shared" si="54"/>
        <v>908.7450813106843</v>
      </c>
      <c r="G148" s="3">
        <f t="shared" si="54"/>
        <v>529.85507366815</v>
      </c>
      <c r="H148" s="5">
        <f t="shared" si="52"/>
        <v>0.09009714234475008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176725.15454480847</v>
      </c>
      <c r="E149" s="3">
        <f t="shared" si="53"/>
        <v>167962.68620318163</v>
      </c>
      <c r="F149" s="3">
        <f t="shared" si="54"/>
        <v>2827.5113049977226</v>
      </c>
      <c r="G149" s="3">
        <f t="shared" si="54"/>
        <v>3074.757197845902</v>
      </c>
      <c r="H149" s="5">
        <f t="shared" si="52"/>
        <v>0.08762468341626839</v>
      </c>
    </row>
    <row r="150" spans="1:8" ht="12.75">
      <c r="A150" s="2">
        <v>42735</v>
      </c>
      <c r="B150" s="5">
        <f>+xform!AL153</f>
        <v>0.034688682978054136</v>
      </c>
      <c r="C150" s="5">
        <f>+xform!P153</f>
        <v>0.02879534446962779</v>
      </c>
      <c r="D150" s="3">
        <f aca="true" t="shared" si="55" ref="D150:E152">+D149*(1+B150)</f>
        <v>182855.51740506096</v>
      </c>
      <c r="E150" s="3">
        <f t="shared" si="55"/>
        <v>172799.22961044626</v>
      </c>
      <c r="F150" s="3">
        <f aca="true" t="shared" si="56" ref="F150:G152">+D150-D149</f>
        <v>6130.362860252499</v>
      </c>
      <c r="G150" s="3">
        <f t="shared" si="56"/>
        <v>4836.543407264631</v>
      </c>
      <c r="H150" s="5">
        <f aca="true" t="shared" si="57" ref="H150:H155">+(D150/D$2-1)-(E150/E$2-1)</f>
        <v>0.10056287794614716</v>
      </c>
    </row>
    <row r="151" spans="1:8" ht="12.75">
      <c r="A151" s="2">
        <v>42766</v>
      </c>
      <c r="B151" s="5">
        <f>+xform!AL154</f>
        <v>-0.01752454802662061</v>
      </c>
      <c r="C151" s="5">
        <f>+xform!P154</f>
        <v>-0.005381626102521641</v>
      </c>
      <c r="D151" s="3">
        <f t="shared" si="55"/>
        <v>179651.0571083634</v>
      </c>
      <c r="E151" s="3">
        <f t="shared" si="55"/>
        <v>171869.28876587906</v>
      </c>
      <c r="F151" s="3">
        <f t="shared" si="56"/>
        <v>-3204.4602966975654</v>
      </c>
      <c r="G151" s="3">
        <f t="shared" si="56"/>
        <v>-929.9408445672016</v>
      </c>
      <c r="H151" s="5">
        <f t="shared" si="57"/>
        <v>0.07781768342484341</v>
      </c>
    </row>
    <row r="152" spans="1:8" ht="12.75">
      <c r="A152" s="2">
        <v>42794</v>
      </c>
      <c r="B152" s="5">
        <f>+xform!AL155</f>
        <v>0.028494512234370956</v>
      </c>
      <c r="C152" s="5">
        <f>+xform!P155</f>
        <v>0.022016029407741743</v>
      </c>
      <c r="D152" s="3">
        <f t="shared" si="55"/>
        <v>184770.12635305533</v>
      </c>
      <c r="E152" s="3">
        <f t="shared" si="55"/>
        <v>175653.16808163634</v>
      </c>
      <c r="F152" s="3">
        <f t="shared" si="56"/>
        <v>5119.069244691927</v>
      </c>
      <c r="G152" s="3">
        <f t="shared" si="56"/>
        <v>3783.87931575728</v>
      </c>
      <c r="H152" s="5">
        <f t="shared" si="57"/>
        <v>0.09116958271418985</v>
      </c>
    </row>
    <row r="153" spans="1:8" ht="12.75">
      <c r="A153" s="2">
        <v>42825</v>
      </c>
      <c r="B153" s="5">
        <f>+xform!AL156</f>
        <v>0.016449142023280214</v>
      </c>
      <c r="C153" s="5">
        <f>+xform!P156</f>
        <v>0.012627535395052037</v>
      </c>
      <c r="D153" s="3">
        <f aca="true" t="shared" si="58" ref="D153:E155">+D152*(1+B153)</f>
        <v>187809.43640309616</v>
      </c>
      <c r="E153" s="3">
        <f t="shared" si="58"/>
        <v>177871.2346788402</v>
      </c>
      <c r="F153" s="3">
        <f aca="true" t="shared" si="59" ref="F153:G155">+D153-D152</f>
        <v>3039.3100500408327</v>
      </c>
      <c r="G153" s="3">
        <f t="shared" si="59"/>
        <v>2218.0665972038696</v>
      </c>
      <c r="H153" s="5">
        <f t="shared" si="57"/>
        <v>0.09938201724255946</v>
      </c>
    </row>
    <row r="154" spans="1:8" ht="12.75">
      <c r="A154" s="2">
        <v>42855</v>
      </c>
      <c r="B154" s="5">
        <f>+xform!AL157</f>
        <v>0.006936030230563965</v>
      </c>
      <c r="C154" s="5">
        <f>+xform!P157</f>
        <v>0.0049831280133685865</v>
      </c>
      <c r="D154" s="3">
        <f t="shared" si="58"/>
        <v>189112.0883315732</v>
      </c>
      <c r="E154" s="3">
        <f t="shared" si="58"/>
        <v>178757.5898111408</v>
      </c>
      <c r="F154" s="3">
        <f t="shared" si="59"/>
        <v>1302.6519284770475</v>
      </c>
      <c r="G154" s="3">
        <f t="shared" si="59"/>
        <v>886.3551323005813</v>
      </c>
      <c r="H154" s="5">
        <f t="shared" si="57"/>
        <v>0.1035449852043242</v>
      </c>
    </row>
    <row r="155" spans="1:8" ht="12.75">
      <c r="A155" s="2">
        <v>42886</v>
      </c>
      <c r="B155" s="5">
        <f>+xform!AL158</f>
        <v>0.0005069083583803368</v>
      </c>
      <c r="C155" s="5">
        <f>+xform!P158</f>
        <v>-0.0007850487196133455</v>
      </c>
      <c r="D155" s="3">
        <f t="shared" si="58"/>
        <v>189207.95082981925</v>
      </c>
      <c r="E155" s="3">
        <f t="shared" si="58"/>
        <v>178617.25639413839</v>
      </c>
      <c r="F155" s="3">
        <f t="shared" si="59"/>
        <v>95.86249824604602</v>
      </c>
      <c r="G155" s="3">
        <f t="shared" si="59"/>
        <v>-140.3334170024027</v>
      </c>
      <c r="H155" s="5">
        <f t="shared" si="57"/>
        <v>0.10590694435680859</v>
      </c>
    </row>
    <row r="156" spans="1:8" ht="12.75">
      <c r="A156" s="2">
        <v>42916</v>
      </c>
      <c r="B156" s="5">
        <f>+xform!AL159</f>
        <v>-0.011468128002482968</v>
      </c>
      <c r="C156" s="5">
        <f>+xform!P159</f>
        <v>-0.014175471970655463</v>
      </c>
      <c r="D156" s="3">
        <f aca="true" t="shared" si="60" ref="D156:E158">+D155*(1+B156)</f>
        <v>187038.08983061538</v>
      </c>
      <c r="E156" s="3">
        <f t="shared" si="60"/>
        <v>176085.27248264788</v>
      </c>
      <c r="F156" s="3">
        <f aca="true" t="shared" si="61" ref="F156:G158">+D156-D155</f>
        <v>-2169.860999203869</v>
      </c>
      <c r="G156" s="3">
        <f t="shared" si="61"/>
        <v>-2531.9839114905044</v>
      </c>
      <c r="H156" s="5">
        <f aca="true" t="shared" si="62" ref="H156:H161">+(D156/D$2-1)-(E156/E$2-1)</f>
        <v>0.10952817347967514</v>
      </c>
    </row>
    <row r="157" spans="1:8" ht="12.75">
      <c r="A157" s="2">
        <v>42947</v>
      </c>
      <c r="B157" s="5">
        <f>+xform!AL160</f>
        <v>-0.012037741843987761</v>
      </c>
      <c r="C157" s="5">
        <f>+xform!P160</f>
        <v>-0.009575435714320521</v>
      </c>
      <c r="D157" s="3">
        <f t="shared" si="60"/>
        <v>184786.57359024184</v>
      </c>
      <c r="E157" s="3">
        <f t="shared" si="60"/>
        <v>174399.17927575167</v>
      </c>
      <c r="F157" s="3">
        <f t="shared" si="61"/>
        <v>-2251.516240373545</v>
      </c>
      <c r="G157" s="3">
        <f t="shared" si="61"/>
        <v>-1686.0932068962138</v>
      </c>
      <c r="H157" s="5">
        <f t="shared" si="62"/>
        <v>0.10387394314490184</v>
      </c>
    </row>
    <row r="158" spans="1:8" ht="12.75">
      <c r="A158" s="2">
        <v>42978</v>
      </c>
      <c r="B158" s="5">
        <f>+xform!AL161</f>
        <v>0.0012606053418038725</v>
      </c>
      <c r="C158" s="5">
        <f>+xform!P161</f>
        <v>-0.0019424538063885885</v>
      </c>
      <c r="D158" s="3">
        <f t="shared" si="60"/>
        <v>185019.51653200333</v>
      </c>
      <c r="E158" s="3">
        <f t="shared" si="60"/>
        <v>174060.41692613644</v>
      </c>
      <c r="F158" s="3">
        <f t="shared" si="61"/>
        <v>232.94294176148833</v>
      </c>
      <c r="G158" s="3">
        <f t="shared" si="61"/>
        <v>-338.7623496152228</v>
      </c>
      <c r="H158" s="5">
        <f t="shared" si="62"/>
        <v>0.10959099605866873</v>
      </c>
    </row>
    <row r="159" spans="1:8" ht="12.75">
      <c r="A159" s="2">
        <v>43008</v>
      </c>
      <c r="B159" s="5">
        <f>+xform!AL162</f>
        <v>0.01830074862071562</v>
      </c>
      <c r="C159" s="5">
        <f>+xform!P162</f>
        <v>0.0191760690257487</v>
      </c>
      <c r="D159" s="3">
        <f aca="true" t="shared" si="63" ref="D159:E161">+D158*(1+B159)</f>
        <v>188405.51219398185</v>
      </c>
      <c r="E159" s="3">
        <f t="shared" si="63"/>
        <v>177398.21149576263</v>
      </c>
      <c r="F159" s="3">
        <f aca="true" t="shared" si="64" ref="F159:G161">+D159-D158</f>
        <v>3385.9956619785225</v>
      </c>
      <c r="G159" s="3">
        <f t="shared" si="64"/>
        <v>3337.7945696261886</v>
      </c>
      <c r="H159" s="5">
        <f t="shared" si="62"/>
        <v>0.11007300698219225</v>
      </c>
    </row>
    <row r="160" spans="1:8" ht="12.75">
      <c r="A160" s="2">
        <v>43039</v>
      </c>
      <c r="B160" s="5">
        <f>+xform!AL163</f>
        <v>0.027284302688346217</v>
      </c>
      <c r="C160" s="5">
        <f>+xform!P163</f>
        <v>0.023320670401463017</v>
      </c>
      <c r="D160" s="3">
        <f t="shared" si="63"/>
        <v>193546.02521683535</v>
      </c>
      <c r="E160" s="3">
        <f t="shared" si="63"/>
        <v>181535.25671586435</v>
      </c>
      <c r="F160" s="3">
        <f t="shared" si="64"/>
        <v>5140.513022853498</v>
      </c>
      <c r="G160" s="3">
        <f t="shared" si="64"/>
        <v>4137.045220101718</v>
      </c>
      <c r="H160" s="5">
        <f t="shared" si="62"/>
        <v>0.12010768500971003</v>
      </c>
    </row>
    <row r="161" spans="1:8" ht="12.75">
      <c r="A161" s="2">
        <v>43069</v>
      </c>
      <c r="B161" s="5">
        <f>+xform!AL164</f>
        <v>-0.006846333354689949</v>
      </c>
      <c r="C161" s="5">
        <f>+xform!P164</f>
        <v>-0.0064398445505862364</v>
      </c>
      <c r="D161" s="3">
        <f t="shared" si="63"/>
        <v>192220.94460872567</v>
      </c>
      <c r="E161" s="3">
        <f t="shared" si="63"/>
        <v>180366.19788216343</v>
      </c>
      <c r="F161" s="3">
        <f t="shared" si="64"/>
        <v>-1325.0806081096816</v>
      </c>
      <c r="G161" s="3">
        <f t="shared" si="64"/>
        <v>-1169.0588337009249</v>
      </c>
      <c r="H161" s="5">
        <f t="shared" si="62"/>
        <v>0.1185474672656226</v>
      </c>
    </row>
    <row r="162" spans="1:8" ht="12.75">
      <c r="A162" s="2">
        <v>43099</v>
      </c>
      <c r="B162" s="5">
        <f>+xform!AL165</f>
        <v>-0.008000017052229025</v>
      </c>
      <c r="C162" s="5">
        <f>+xform!P165</f>
        <v>-0.008309812110832093</v>
      </c>
      <c r="D162" s="3">
        <f aca="true" t="shared" si="65" ref="D162:E164">+D161*(1+B162)</f>
        <v>190683.1737740603</v>
      </c>
      <c r="E162" s="3">
        <f t="shared" si="65"/>
        <v>178867.3886666175</v>
      </c>
      <c r="F162" s="3">
        <f aca="true" t="shared" si="66" ref="F162:G164">+D162-D161</f>
        <v>-1537.7708346653671</v>
      </c>
      <c r="G162" s="3">
        <f t="shared" si="66"/>
        <v>-1498.8092155459162</v>
      </c>
      <c r="H162" s="5">
        <f aca="true" t="shared" si="67" ref="H162:H167">+(D162/D$2-1)-(E162/E$2-1)</f>
        <v>0.11815785107442789</v>
      </c>
    </row>
    <row r="163" spans="1:8" ht="12.75">
      <c r="A163" s="2">
        <v>43131</v>
      </c>
      <c r="B163" s="5">
        <f>+xform!AL166</f>
        <v>0.014202983549341661</v>
      </c>
      <c r="C163" s="5">
        <f>+xform!P166</f>
        <v>0.01260142370262155</v>
      </c>
      <c r="D163" s="3">
        <f t="shared" si="65"/>
        <v>193391.44375430953</v>
      </c>
      <c r="E163" s="3">
        <f t="shared" si="65"/>
        <v>181121.37241778703</v>
      </c>
      <c r="F163" s="3">
        <f t="shared" si="66"/>
        <v>2708.269980249228</v>
      </c>
      <c r="G163" s="3">
        <f t="shared" si="66"/>
        <v>2253.9837511695223</v>
      </c>
      <c r="H163" s="5">
        <f t="shared" si="67"/>
        <v>0.12270071336522492</v>
      </c>
    </row>
    <row r="164" spans="1:8" ht="12.75">
      <c r="A164" s="2">
        <v>43159</v>
      </c>
      <c r="B164" s="5">
        <f>+xform!AL167</f>
        <v>-0.018885475129420688</v>
      </c>
      <c r="C164" s="5">
        <f>+xform!P167</f>
        <v>-0.016254805393150308</v>
      </c>
      <c r="D164" s="3">
        <f t="shared" si="65"/>
        <v>189739.15445304476</v>
      </c>
      <c r="E164" s="3">
        <f t="shared" si="65"/>
        <v>178177.2797565956</v>
      </c>
      <c r="F164" s="3">
        <f t="shared" si="66"/>
        <v>-3652.289301264769</v>
      </c>
      <c r="G164" s="3">
        <f t="shared" si="66"/>
        <v>-2944.0926611914183</v>
      </c>
      <c r="H164" s="5">
        <f t="shared" si="67"/>
        <v>0.11561874696449159</v>
      </c>
    </row>
    <row r="165" spans="1:8" ht="12.75">
      <c r="A165" s="2">
        <v>43190</v>
      </c>
      <c r="B165" s="5">
        <f>+xform!AL168</f>
        <v>0.008275360724640655</v>
      </c>
      <c r="C165" s="5">
        <f>+xform!P168</f>
        <v>-0.01601162234315938</v>
      </c>
      <c r="D165" s="3">
        <f aca="true" t="shared" si="68" ref="D165:E167">+D164*(1+B165)</f>
        <v>191309.31439973201</v>
      </c>
      <c r="E165" s="3">
        <f t="shared" si="68"/>
        <v>175324.37244300154</v>
      </c>
      <c r="F165" s="3">
        <f aca="true" t="shared" si="69" ref="F165:G167">+D165-D164</f>
        <v>1570.1599466872576</v>
      </c>
      <c r="G165" s="3">
        <f t="shared" si="69"/>
        <v>-2852.9073135940707</v>
      </c>
      <c r="H165" s="5">
        <f t="shared" si="67"/>
        <v>0.1598494195673048</v>
      </c>
    </row>
    <row r="166" spans="1:8" ht="12.75">
      <c r="A166" s="2">
        <v>43220</v>
      </c>
      <c r="B166" s="5">
        <f>+xform!AL169</f>
        <v>0.02047931772778914</v>
      </c>
      <c r="C166" s="5">
        <f>+xform!P169</f>
        <v>0.027188561978442716</v>
      </c>
      <c r="D166" s="3">
        <f t="shared" si="68"/>
        <v>195227.19863360963</v>
      </c>
      <c r="E166" s="3">
        <f t="shared" si="68"/>
        <v>180091.19000949967</v>
      </c>
      <c r="F166" s="3">
        <f t="shared" si="69"/>
        <v>3917.8842338776158</v>
      </c>
      <c r="G166" s="3">
        <f t="shared" si="69"/>
        <v>4766.8175664981245</v>
      </c>
      <c r="H166" s="5">
        <f t="shared" si="67"/>
        <v>0.15136008624109953</v>
      </c>
    </row>
    <row r="167" spans="1:8" ht="12.75">
      <c r="A167" s="2">
        <v>43251</v>
      </c>
      <c r="B167" s="5">
        <f>+xform!AL170</f>
        <v>-0.01760180553008705</v>
      </c>
      <c r="C167" s="5">
        <f>+xform!P170</f>
        <v>0.0024780667493858864</v>
      </c>
      <c r="D167" s="3">
        <f t="shared" si="68"/>
        <v>191790.84744907715</v>
      </c>
      <c r="E167" s="3">
        <f t="shared" si="68"/>
        <v>180537.46799931952</v>
      </c>
      <c r="F167" s="3">
        <f t="shared" si="69"/>
        <v>-3436.351184532483</v>
      </c>
      <c r="G167" s="3">
        <f t="shared" si="69"/>
        <v>446.2779898198496</v>
      </c>
      <c r="H167" s="5">
        <f t="shared" si="67"/>
        <v>0.11253379449757639</v>
      </c>
    </row>
    <row r="168" spans="1:8" ht="12.75">
      <c r="A168" s="2">
        <v>43281</v>
      </c>
      <c r="B168" s="5">
        <f>+xform!AL171</f>
        <v>0.007739717655673451</v>
      </c>
      <c r="C168" s="5">
        <f>+xform!P171</f>
        <v>0.004996668688845562</v>
      </c>
      <c r="D168" s="3">
        <f aca="true" t="shared" si="70" ref="D168:E170">+D167*(1+B168)</f>
        <v>193275.25445727535</v>
      </c>
      <c r="E168" s="3">
        <f t="shared" si="70"/>
        <v>181439.5539128352</v>
      </c>
      <c r="F168" s="3">
        <f aca="true" t="shared" si="71" ref="F168:G170">+D168-D167</f>
        <v>1484.4070081982063</v>
      </c>
      <c r="G168" s="3">
        <f t="shared" si="71"/>
        <v>902.0859135156788</v>
      </c>
      <c r="H168" s="5">
        <f aca="true" t="shared" si="72" ref="H168:H173">+(D168/D$2-1)-(E168/E$2-1)</f>
        <v>0.11835700544440164</v>
      </c>
    </row>
    <row r="169" spans="1:8" ht="12.75">
      <c r="A169" s="2">
        <v>43312</v>
      </c>
      <c r="B169" s="5">
        <f>+xform!AL172</f>
        <v>0.0002640510428449259</v>
      </c>
      <c r="C169" s="5">
        <f>+xform!P172</f>
        <v>0.008421430107334904</v>
      </c>
      <c r="D169" s="3">
        <f t="shared" si="70"/>
        <v>193326.2889897709</v>
      </c>
      <c r="E169" s="3">
        <f t="shared" si="70"/>
        <v>182967.53443481817</v>
      </c>
      <c r="F169" s="3">
        <f t="shared" si="71"/>
        <v>51.0345324955415</v>
      </c>
      <c r="G169" s="3">
        <f t="shared" si="71"/>
        <v>1527.9805219829723</v>
      </c>
      <c r="H169" s="5">
        <f t="shared" si="72"/>
        <v>0.1035875455495272</v>
      </c>
    </row>
    <row r="170" spans="1:8" ht="12.75">
      <c r="A170" s="2">
        <v>43343</v>
      </c>
      <c r="B170" s="5">
        <f>+xform!AL173</f>
        <v>-0.006449214703485858</v>
      </c>
      <c r="C170" s="5">
        <f>+xform!P173</f>
        <v>-0.0026425004828928168</v>
      </c>
      <c r="D170" s="3">
        <f t="shared" si="70"/>
        <v>192079.48624424773</v>
      </c>
      <c r="E170" s="3">
        <f t="shared" si="70"/>
        <v>182484.04263672046</v>
      </c>
      <c r="F170" s="3">
        <f t="shared" si="71"/>
        <v>-1246.802745523164</v>
      </c>
      <c r="G170" s="3">
        <f t="shared" si="71"/>
        <v>-483.4917980977043</v>
      </c>
      <c r="H170" s="5">
        <f t="shared" si="72"/>
        <v>0.09595443607527265</v>
      </c>
    </row>
    <row r="171" spans="1:8" ht="12.75">
      <c r="A171" s="2">
        <v>43373</v>
      </c>
      <c r="B171" s="5">
        <f>+xform!AL174</f>
        <v>-0.0024457444222103606</v>
      </c>
      <c r="C171" s="5">
        <f>+xform!P174</f>
        <v>-0.0001410984966501496</v>
      </c>
      <c r="D171" s="3">
        <f aca="true" t="shared" si="73" ref="D171:E173">+D170*(1+B171)</f>
        <v>191609.70891214482</v>
      </c>
      <c r="E171" s="3">
        <f t="shared" si="73"/>
        <v>182458.2944126418</v>
      </c>
      <c r="F171" s="3">
        <f aca="true" t="shared" si="74" ref="F171:G173">+D171-D170</f>
        <v>-469.777332102909</v>
      </c>
      <c r="G171" s="3">
        <f t="shared" si="74"/>
        <v>-25.748224078677595</v>
      </c>
      <c r="H171" s="5">
        <f t="shared" si="72"/>
        <v>0.0915141449950303</v>
      </c>
    </row>
    <row r="172" spans="1:8" ht="12.75">
      <c r="A172" s="2">
        <v>43404</v>
      </c>
      <c r="B172" s="5">
        <f>+xform!AL175</f>
        <v>-0.03238996630358468</v>
      </c>
      <c r="C172" s="5">
        <f>+xform!P175</f>
        <v>-0.028471747265835165</v>
      </c>
      <c r="D172" s="3">
        <f t="shared" si="73"/>
        <v>185403.4768970408</v>
      </c>
      <c r="E172" s="3">
        <f t="shared" si="73"/>
        <v>177263.38796756972</v>
      </c>
      <c r="F172" s="3">
        <f t="shared" si="74"/>
        <v>-6206.232015104033</v>
      </c>
      <c r="G172" s="3">
        <f t="shared" si="74"/>
        <v>-5194.906445072062</v>
      </c>
      <c r="H172" s="5">
        <f t="shared" si="72"/>
        <v>0.08140088929471068</v>
      </c>
    </row>
    <row r="173" spans="1:8" ht="12.75">
      <c r="A173" s="2">
        <v>43434</v>
      </c>
      <c r="B173" s="5">
        <f>+xform!AL176</f>
        <v>0.0027220867594666114</v>
      </c>
      <c r="C173" s="5">
        <f>+xform!P176</f>
        <v>0.0026460986354840173</v>
      </c>
      <c r="D173" s="3">
        <f t="shared" si="73"/>
        <v>185908.1612466613</v>
      </c>
      <c r="E173" s="3">
        <f t="shared" si="73"/>
        <v>177732.44437659197</v>
      </c>
      <c r="F173" s="3">
        <f t="shared" si="74"/>
        <v>504.68434962051106</v>
      </c>
      <c r="G173" s="3">
        <f t="shared" si="74"/>
        <v>469.05640902224695</v>
      </c>
      <c r="H173" s="5">
        <f t="shared" si="72"/>
        <v>0.08175716870069327</v>
      </c>
    </row>
    <row r="174" spans="1:8" ht="12.75">
      <c r="A174" s="2">
        <v>43465</v>
      </c>
      <c r="B174" s="5">
        <f>+xform!AL177</f>
        <v>-0.049309243123749125</v>
      </c>
      <c r="C174" s="5">
        <f>+xform!P177</f>
        <v>-0.04589359159420007</v>
      </c>
      <c r="D174" s="3">
        <f aca="true" t="shared" si="75" ref="D174:E176">+D173*(1+B174)</f>
        <v>176741.1705250605</v>
      </c>
      <c r="E174" s="3">
        <f t="shared" si="75"/>
        <v>169575.66416133379</v>
      </c>
      <c r="F174" s="3">
        <f aca="true" t="shared" si="76" ref="F174:G176">+D174-D173</f>
        <v>-9166.9907216008</v>
      </c>
      <c r="G174" s="3">
        <f t="shared" si="76"/>
        <v>-8156.780215258186</v>
      </c>
      <c r="H174" s="5">
        <f>+(D174/D$2-1)-(E174/E$2-1)</f>
        <v>0.07165506363726726</v>
      </c>
    </row>
    <row r="175" spans="1:8" ht="12.75">
      <c r="A175" s="2">
        <v>43496</v>
      </c>
      <c r="B175" s="5">
        <f>+xform!AL178</f>
        <v>0.01339119009122304</v>
      </c>
      <c r="C175" s="5">
        <f>+xform!P178</f>
        <v>0.045538959684607215</v>
      </c>
      <c r="D175" s="3">
        <f t="shared" si="75"/>
        <v>179107.94513650687</v>
      </c>
      <c r="E175" s="3">
        <f t="shared" si="75"/>
        <v>177297.96349506726</v>
      </c>
      <c r="F175" s="3">
        <f t="shared" si="76"/>
        <v>2366.774611446366</v>
      </c>
      <c r="G175" s="3">
        <f t="shared" si="76"/>
        <v>7722.299333733477</v>
      </c>
      <c r="H175" s="5">
        <f>+(D175/D$2-1)-(E175/E$2-1)</f>
        <v>0.018099816414396175</v>
      </c>
    </row>
    <row r="176" spans="1:8" ht="12.75">
      <c r="A176" s="2">
        <v>43524</v>
      </c>
      <c r="B176" s="5">
        <f>+xform!AL179</f>
        <v>0.008190729554064776</v>
      </c>
      <c r="C176" s="5">
        <f>+xform!P179</f>
        <v>0.025019715751873752</v>
      </c>
      <c r="D176" s="3">
        <f t="shared" si="75"/>
        <v>180574.96987610427</v>
      </c>
      <c r="E176" s="3">
        <f t="shared" si="75"/>
        <v>181733.9081450999</v>
      </c>
      <c r="F176" s="3">
        <f t="shared" si="76"/>
        <v>1467.0247395974002</v>
      </c>
      <c r="G176" s="3">
        <f t="shared" si="76"/>
        <v>4435.944650032645</v>
      </c>
      <c r="H176" s="5">
        <f>+(D176/D$2-1)-(E176/E$2-1)</f>
        <v>-0.011589382689956462</v>
      </c>
    </row>
    <row r="177" spans="1:8" ht="12.75">
      <c r="A177" s="2">
        <v>43555</v>
      </c>
      <c r="B177" s="5">
        <f>+xform!AL180</f>
        <v>0</v>
      </c>
      <c r="C177" s="5">
        <f>+xform!P180</f>
        <v>0</v>
      </c>
      <c r="D177" s="3">
        <f>+D176*(1+B177)</f>
        <v>180574.96987610427</v>
      </c>
      <c r="E177" s="3">
        <f>+E176*(1+C177)</f>
        <v>181733.9081450999</v>
      </c>
      <c r="F177" s="3">
        <f>+D177-D176</f>
        <v>0</v>
      </c>
      <c r="G177" s="3">
        <f>+E177-E176</f>
        <v>0</v>
      </c>
      <c r="H177" s="5">
        <f>+(D177/D$2-1)-(E177/E$2-1)</f>
        <v>-0.011589382689956462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pane ySplit="1" topLeftCell="A153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100765.1178452025</v>
      </c>
      <c r="C3" s="3">
        <f>+'Tr.Rec. AA-Mod'!D3</f>
        <v>100921.05902580402</v>
      </c>
      <c r="D3" s="3">
        <f>+'Tr.Rec. AA-Mod'!E3</f>
        <v>100562.93845655378</v>
      </c>
      <c r="E3" s="3">
        <f>+'Tr.Rec. AA-Cons'!F3</f>
        <v>765.1178452025051</v>
      </c>
      <c r="F3" s="3">
        <f>+'Tr.Rec. AA-Mod'!F3</f>
        <v>921.0590258040174</v>
      </c>
      <c r="G3" s="3">
        <f>+'Tr.Rec. AA-Mod'!G3</f>
        <v>562.9384565537766</v>
      </c>
      <c r="H3" s="23">
        <f>+'Tr.Rec. AA-Cons'!H3</f>
        <v>0.0020217938864872664</v>
      </c>
      <c r="I3" s="23">
        <f>+'Tr.Rec. AA-Mod'!H3</f>
        <v>0.0035812056925024205</v>
      </c>
    </row>
    <row r="4" spans="1:9" ht="12.75">
      <c r="A4" s="2">
        <f>+'Tr.Rec. AA-Cons'!A4</f>
        <v>38289</v>
      </c>
      <c r="B4" s="3">
        <f>+'Tr.Rec. AA-Cons'!D4</f>
        <v>101780.2081241641</v>
      </c>
      <c r="C4" s="3">
        <f>+'Tr.Rec. AA-Mod'!D4</f>
        <v>101931.58188540445</v>
      </c>
      <c r="D4" s="3">
        <f>+'Tr.Rec. AA-Mod'!E4</f>
        <v>100932.65220239804</v>
      </c>
      <c r="E4" s="3">
        <f>+'Tr.Rec. AA-Cons'!F4</f>
        <v>1015.0902789615939</v>
      </c>
      <c r="F4" s="3">
        <f>+'Tr.Rec. AA-Mod'!F4</f>
        <v>1010.5228596004308</v>
      </c>
      <c r="G4" s="3">
        <f>+'Tr.Rec. AA-Mod'!G4</f>
        <v>369.7137458442594</v>
      </c>
      <c r="H4" s="23">
        <f>+'Tr.Rec. AA-Cons'!H4</f>
        <v>0.008475559217660633</v>
      </c>
      <c r="I4" s="23">
        <f>+'Tr.Rec. AA-Mod'!H4</f>
        <v>0.00998929683006411</v>
      </c>
    </row>
    <row r="5" spans="1:9" ht="12.75">
      <c r="A5" s="2">
        <f>+'Tr.Rec. AA-Cons'!A5</f>
        <v>38321</v>
      </c>
      <c r="B5" s="3">
        <f>+'Tr.Rec. AA-Cons'!D5</f>
        <v>103245.17348183064</v>
      </c>
      <c r="C5" s="3">
        <f>+'Tr.Rec. AA-Mod'!D5</f>
        <v>103509.73193507887</v>
      </c>
      <c r="D5" s="3">
        <f>+'Tr.Rec. AA-Mod'!E5</f>
        <v>101889.4729087267</v>
      </c>
      <c r="E5" s="3">
        <f>+'Tr.Rec. AA-Cons'!F5</f>
        <v>1464.9653576665442</v>
      </c>
      <c r="F5" s="3">
        <f>+'Tr.Rec. AA-Mod'!F5</f>
        <v>1578.1500496744266</v>
      </c>
      <c r="G5" s="3">
        <f>+'Tr.Rec. AA-Mod'!G5</f>
        <v>956.8207063286682</v>
      </c>
      <c r="H5" s="23">
        <f>+'Tr.Rec. AA-Cons'!H5</f>
        <v>0.013557005731039462</v>
      </c>
      <c r="I5" s="23">
        <f>+'Tr.Rec. AA-Mod'!H5</f>
        <v>0.016202590263521888</v>
      </c>
    </row>
    <row r="6" spans="1:9" ht="12.75">
      <c r="A6" s="2">
        <f>+'Tr.Rec. AA-Cons'!A6</f>
        <v>38351</v>
      </c>
      <c r="B6" s="3">
        <f>+'Tr.Rec. AA-Cons'!D6</f>
        <v>104508.97826506423</v>
      </c>
      <c r="C6" s="3">
        <f>+'Tr.Rec. AA-Mod'!D6</f>
        <v>104905.50902162658</v>
      </c>
      <c r="D6" s="3">
        <f>+'Tr.Rec. AA-Mod'!E6</f>
        <v>103125.48260601325</v>
      </c>
      <c r="E6" s="3">
        <f>+'Tr.Rec. AA-Cons'!F6</f>
        <v>1263.804783233587</v>
      </c>
      <c r="F6" s="3">
        <f>+'Tr.Rec. AA-Mod'!F6</f>
        <v>1395.7770865477069</v>
      </c>
      <c r="G6" s="3">
        <f>+'Tr.Rec. AA-Mod'!G6</f>
        <v>1236.009697286543</v>
      </c>
      <c r="H6" s="23">
        <f>+'Tr.Rec. AA-Cons'!H6</f>
        <v>0.013834956590509817</v>
      </c>
      <c r="I6" s="23">
        <f>+'Tr.Rec. AA-Mod'!H6</f>
        <v>0.01780026415613345</v>
      </c>
    </row>
    <row r="7" spans="1:9" ht="12.75">
      <c r="A7" s="2">
        <f>+'Tr.Rec. AA-Cons'!A7</f>
        <v>38383</v>
      </c>
      <c r="B7" s="3">
        <f>+'Tr.Rec. AA-Cons'!D7</f>
        <v>105709.86563841139</v>
      </c>
      <c r="C7" s="3">
        <f>+'Tr.Rec. AA-Mod'!D7</f>
        <v>106310.8529267773</v>
      </c>
      <c r="D7" s="3">
        <f>+'Tr.Rec. AA-Mod'!E7</f>
        <v>104302.08085221186</v>
      </c>
      <c r="E7" s="3">
        <f>+'Tr.Rec. AA-Cons'!F7</f>
        <v>1200.8873733471555</v>
      </c>
      <c r="F7" s="3">
        <f>+'Tr.Rec. AA-Mod'!F7</f>
        <v>1405.3439051507157</v>
      </c>
      <c r="G7" s="3">
        <f>+'Tr.Rec. AA-Mod'!G7</f>
        <v>1176.5982461986132</v>
      </c>
      <c r="H7" s="23">
        <f>+'Tr.Rec. AA-Cons'!H7</f>
        <v>0.014077847861995174</v>
      </c>
      <c r="I7" s="23">
        <f>+'Tr.Rec. AA-Mod'!H7</f>
        <v>0.020087720745654236</v>
      </c>
    </row>
    <row r="8" spans="1:9" ht="12.75">
      <c r="A8" s="2">
        <f>+'Tr.Rec. AA-Cons'!A8</f>
        <v>38411</v>
      </c>
      <c r="B8" s="3">
        <f>+'Tr.Rec. AA-Cons'!D8</f>
        <v>106738.77325708042</v>
      </c>
      <c r="C8" s="3">
        <f>+'Tr.Rec. AA-Mod'!D8</f>
        <v>106839.47042751817</v>
      </c>
      <c r="D8" s="3">
        <f>+'Tr.Rec. AA-Mod'!E8</f>
        <v>105173.67975198549</v>
      </c>
      <c r="E8" s="3">
        <f>+'Tr.Rec. AA-Cons'!F8</f>
        <v>1028.9076186690363</v>
      </c>
      <c r="F8" s="3">
        <f>+'Tr.Rec. AA-Mod'!F8</f>
        <v>528.6175007408747</v>
      </c>
      <c r="G8" s="3">
        <f>+'Tr.Rec. AA-Mod'!G8</f>
        <v>871.5988997736276</v>
      </c>
      <c r="H8" s="23">
        <f>+'Tr.Rec. AA-Cons'!H8</f>
        <v>0.0156509350509495</v>
      </c>
      <c r="I8" s="23">
        <f>+'Tr.Rec. AA-Mod'!H8</f>
        <v>0.016657906755326968</v>
      </c>
    </row>
    <row r="9" spans="1:9" ht="12.75">
      <c r="A9" s="2">
        <f>+'Tr.Rec. AA-Cons'!A9</f>
        <v>38442</v>
      </c>
      <c r="B9" s="3">
        <f>+'Tr.Rec. AA-Cons'!D9</f>
        <v>107175.43715640434</v>
      </c>
      <c r="C9" s="3">
        <f>+'Tr.Rec. AA-Mod'!D9</f>
        <v>107185.91725583313</v>
      </c>
      <c r="D9" s="3">
        <f>+'Tr.Rec. AA-Mod'!E9</f>
        <v>105344.05174482056</v>
      </c>
      <c r="E9" s="3">
        <f>+'Tr.Rec. AA-Cons'!F9</f>
        <v>436.6638993239176</v>
      </c>
      <c r="F9" s="3">
        <f>+'Tr.Rec. AA-Mod'!F9</f>
        <v>346.44682831496175</v>
      </c>
      <c r="G9" s="3">
        <f>+'Tr.Rec. AA-Mod'!G9</f>
        <v>170.37199283507653</v>
      </c>
      <c r="H9" s="23">
        <f>+'Tr.Rec. AA-Cons'!H9</f>
        <v>0.018313854115837858</v>
      </c>
      <c r="I9" s="23">
        <f>+'Tr.Rec. AA-Mod'!H9</f>
        <v>0.018418655110125748</v>
      </c>
    </row>
    <row r="10" spans="1:9" ht="12.75">
      <c r="A10" s="2">
        <f>+'Tr.Rec. AA-Cons'!A10</f>
        <v>38471</v>
      </c>
      <c r="B10" s="3">
        <f>+'Tr.Rec. AA-Cons'!D10</f>
        <v>106190.93213700969</v>
      </c>
      <c r="C10" s="3">
        <f>+'Tr.Rec. AA-Mod'!D10</f>
        <v>105854.02695665004</v>
      </c>
      <c r="D10" s="3">
        <f>+'Tr.Rec. AA-Mod'!E10</f>
        <v>104017.26592743032</v>
      </c>
      <c r="E10" s="3">
        <f>+'Tr.Rec. AA-Cons'!F10</f>
        <v>-984.5050193946518</v>
      </c>
      <c r="F10" s="3">
        <f>+'Tr.Rec. AA-Mod'!F10</f>
        <v>-1331.8902991830983</v>
      </c>
      <c r="G10" s="3">
        <f>+'Tr.Rec. AA-Mod'!G10</f>
        <v>-1326.7858173902496</v>
      </c>
      <c r="H10" s="23">
        <f>+'Tr.Rec. AA-Cons'!H10</f>
        <v>0.021736662095793724</v>
      </c>
      <c r="I10" s="23">
        <f>+'Tr.Rec. AA-Mod'!H10</f>
        <v>0.018367610292197023</v>
      </c>
    </row>
    <row r="11" spans="1:12" ht="12.75">
      <c r="A11" s="2">
        <f>+'Tr.Rec. AA-Cons'!A11</f>
        <v>38503</v>
      </c>
      <c r="B11" s="3">
        <f>+'Tr.Rec. AA-Cons'!D11</f>
        <v>107584.43194590595</v>
      </c>
      <c r="C11" s="3">
        <f>+'Tr.Rec. AA-Mod'!D11</f>
        <v>108120.78607005323</v>
      </c>
      <c r="D11" s="3">
        <f>+'Tr.Rec. AA-Mod'!E11</f>
        <v>108981.94485272975</v>
      </c>
      <c r="E11" s="3">
        <f>+'Tr.Rec. AA-Cons'!F11</f>
        <v>1393.4998088962602</v>
      </c>
      <c r="F11" s="3">
        <f>+'Tr.Rec. AA-Mod'!F11</f>
        <v>2266.7591134031973</v>
      </c>
      <c r="G11" s="3">
        <f>+'Tr.Rec. AA-Mod'!G11</f>
        <v>4964.678925299435</v>
      </c>
      <c r="H11" s="23">
        <f>+'Tr.Rec. AA-Cons'!H11</f>
        <v>-0.013975129068237946</v>
      </c>
      <c r="I11" s="23">
        <f>+'Tr.Rec. AA-Mod'!H11</f>
        <v>-0.008611587826764966</v>
      </c>
      <c r="J11" s="6">
        <f aca="true" t="shared" si="0" ref="J11:J42">STDEVP(B2:B13)</f>
        <v>2959.6441436076902</v>
      </c>
      <c r="K11" s="6">
        <f aca="true" t="shared" si="1" ref="K11:K42">STDEVP(C2:C13)</f>
        <v>3199.905593724503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109139.6344385948</v>
      </c>
      <c r="C12" s="3">
        <f>+'Tr.Rec. AA-Mod'!D12</f>
        <v>109995.93692539018</v>
      </c>
      <c r="D12" s="3">
        <f>+'Tr.Rec. AA-Mod'!E12</f>
        <v>111564.76214759276</v>
      </c>
      <c r="E12" s="3">
        <f>+'Tr.Rec. AA-Cons'!F12</f>
        <v>1555.2024926888553</v>
      </c>
      <c r="F12" s="3">
        <f>+'Tr.Rec. AA-Mod'!F12</f>
        <v>1875.1508553369495</v>
      </c>
      <c r="G12" s="3">
        <f>+'Tr.Rec. AA-Mod'!G12</f>
        <v>2582.817294863009</v>
      </c>
      <c r="H12" s="23">
        <f>+'Tr.Rec. AA-Cons'!H12</f>
        <v>-0.02425127708997965</v>
      </c>
      <c r="I12" s="23">
        <f>+'Tr.Rec. AA-Mod'!H12</f>
        <v>-0.015688252222025856</v>
      </c>
      <c r="J12" s="6">
        <f t="shared" si="0"/>
        <v>2683.43230097813</v>
      </c>
      <c r="K12" s="6">
        <f t="shared" si="1"/>
        <v>2933.1268727749407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108905.32887527588</v>
      </c>
      <c r="C13" s="3">
        <f>+'Tr.Rec. AA-Mod'!D13</f>
        <v>110202.20290637834</v>
      </c>
      <c r="D13" s="3">
        <f>+'Tr.Rec. AA-Mod'!E13</f>
        <v>113923.46836332674</v>
      </c>
      <c r="E13" s="3">
        <f>+'Tr.Rec. AA-Cons'!F13</f>
        <v>-234.3055633189215</v>
      </c>
      <c r="F13" s="3">
        <f>+'Tr.Rec. AA-Mod'!F13</f>
        <v>206.26598098815884</v>
      </c>
      <c r="G13" s="3">
        <f>+'Tr.Rec. AA-Mod'!G13</f>
        <v>2358.7062157339824</v>
      </c>
      <c r="H13" s="23">
        <f>+'Tr.Rec. AA-Cons'!H13</f>
        <v>-0.050181394880508545</v>
      </c>
      <c r="I13" s="23">
        <f>+'Tr.Rec. AA-Mod'!H13</f>
        <v>-0.03721265456948397</v>
      </c>
      <c r="J13" s="6">
        <f t="shared" si="0"/>
        <v>2566.434479733281</v>
      </c>
      <c r="K13" s="6">
        <f t="shared" si="1"/>
        <v>2920.680424119002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108945.0570901176</v>
      </c>
      <c r="C14" s="3">
        <f>+'Tr.Rec. AA-Mod'!D14</f>
        <v>109766.33746391803</v>
      </c>
      <c r="D14" s="3">
        <f>+'Tr.Rec. AA-Mod'!E14</f>
        <v>112396.89604983822</v>
      </c>
      <c r="E14" s="3">
        <f>+'Tr.Rec. AA-Cons'!F14</f>
        <v>39.72821484171436</v>
      </c>
      <c r="F14" s="3">
        <f>+'Tr.Rec. AA-Mod'!F14</f>
        <v>-435.86544246031553</v>
      </c>
      <c r="G14" s="3">
        <f>+'Tr.Rec. AA-Mod'!G14</f>
        <v>-1526.5723134885193</v>
      </c>
      <c r="H14" s="23">
        <f>+'Tr.Rec. AA-Cons'!H14</f>
        <v>-0.03451838959720632</v>
      </c>
      <c r="I14" s="23">
        <f>+'Tr.Rec. AA-Mod'!H14</f>
        <v>-0.026305585859202063</v>
      </c>
      <c r="J14" s="6">
        <f t="shared" si="0"/>
        <v>2135.256387335877</v>
      </c>
      <c r="K14" s="6">
        <f t="shared" si="1"/>
        <v>2517.8792745724727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111175.96153947472</v>
      </c>
      <c r="C15" s="3">
        <f>+'Tr.Rec. AA-Mod'!D15</f>
        <v>112564.7265760022</v>
      </c>
      <c r="D15" s="3">
        <f>+'Tr.Rec. AA-Mod'!E15</f>
        <v>115109.93237513618</v>
      </c>
      <c r="E15" s="3">
        <f>+'Tr.Rec. AA-Cons'!F15</f>
        <v>2230.9044493571273</v>
      </c>
      <c r="F15" s="3">
        <f>+'Tr.Rec. AA-Mod'!F15</f>
        <v>2798.3891120841727</v>
      </c>
      <c r="G15" s="3">
        <f>+'Tr.Rec. AA-Mod'!G15</f>
        <v>2713.0363252979587</v>
      </c>
      <c r="H15" s="23">
        <f>+'Tr.Rec. AA-Cons'!H15</f>
        <v>-0.03933970835661449</v>
      </c>
      <c r="I15" s="23">
        <f>+'Tr.Rec. AA-Mod'!H15</f>
        <v>-0.02545205799133976</v>
      </c>
      <c r="J15" s="6">
        <f t="shared" si="0"/>
        <v>1893.2784419466109</v>
      </c>
      <c r="K15" s="6">
        <f t="shared" si="1"/>
        <v>2362.5705087472656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108929.39761844162</v>
      </c>
      <c r="C16" s="3">
        <f>+'Tr.Rec. AA-Mod'!D16</f>
        <v>110026.92257687413</v>
      </c>
      <c r="D16" s="3">
        <f>+'Tr.Rec. AA-Mod'!E16</f>
        <v>112509.63042233382</v>
      </c>
      <c r="E16" s="3">
        <f>+'Tr.Rec. AA-Cons'!F16</f>
        <v>-2246.563921033099</v>
      </c>
      <c r="F16" s="3">
        <f>+'Tr.Rec. AA-Mod'!F16</f>
        <v>-2537.8039991280675</v>
      </c>
      <c r="G16" s="3">
        <f>+'Tr.Rec. AA-Mod'!G16</f>
        <v>-2600.301952802358</v>
      </c>
      <c r="H16" s="23">
        <f>+'Tr.Rec. AA-Cons'!H16</f>
        <v>-0.035802328038921916</v>
      </c>
      <c r="I16" s="23">
        <f>+'Tr.Rec. AA-Mod'!H16</f>
        <v>-0.024827078454596974</v>
      </c>
      <c r="J16" s="6">
        <f t="shared" si="0"/>
        <v>1873.7875637797538</v>
      </c>
      <c r="K16" s="6">
        <f t="shared" si="1"/>
        <v>2462.6263363328503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110435.2135324574</v>
      </c>
      <c r="C17" s="3">
        <f>+'Tr.Rec. AA-Mod'!D17</f>
        <v>112008.7054689511</v>
      </c>
      <c r="D17" s="3">
        <f>+'Tr.Rec. AA-Mod'!E17</f>
        <v>115881.37600916623</v>
      </c>
      <c r="E17" s="3">
        <f>+'Tr.Rec. AA-Cons'!F17</f>
        <v>1505.8159140157804</v>
      </c>
      <c r="F17" s="3">
        <f>+'Tr.Rec. AA-Mod'!F17</f>
        <v>1981.782892076968</v>
      </c>
      <c r="G17" s="3">
        <f>+'Tr.Rec. AA-Mod'!G17</f>
        <v>3371.745586832403</v>
      </c>
      <c r="H17" s="23">
        <f>+'Tr.Rec. AA-Cons'!H17</f>
        <v>-0.05446162476708838</v>
      </c>
      <c r="I17" s="23">
        <f>+'Tr.Rec. AA-Mod'!H17</f>
        <v>-0.038726705402151396</v>
      </c>
      <c r="J17" s="6">
        <f t="shared" si="0"/>
        <v>1842.0793318616775</v>
      </c>
      <c r="K17" s="6">
        <f t="shared" si="1"/>
        <v>2570.751760330154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111893.5953725155</v>
      </c>
      <c r="C18" s="3">
        <f>+'Tr.Rec. AA-Mod'!D18</f>
        <v>113783.79080575879</v>
      </c>
      <c r="D18" s="3">
        <f>+'Tr.Rec. AA-Mod'!E18</f>
        <v>116975.44604873583</v>
      </c>
      <c r="E18" s="3">
        <f>+'Tr.Rec. AA-Cons'!F18</f>
        <v>1458.381840058093</v>
      </c>
      <c r="F18" s="3">
        <f>+'Tr.Rec. AA-Mod'!F18</f>
        <v>1775.0853368076932</v>
      </c>
      <c r="G18" s="3">
        <f>+'Tr.Rec. AA-Mod'!G18</f>
        <v>1094.070039569604</v>
      </c>
      <c r="H18" s="23">
        <f>+'Tr.Rec. AA-Cons'!H18</f>
        <v>-0.05081850676220312</v>
      </c>
      <c r="I18" s="23">
        <f>+'Tr.Rec. AA-Mod'!H18</f>
        <v>-0.031916552429770206</v>
      </c>
      <c r="J18" s="6">
        <f t="shared" si="0"/>
        <v>1975.0957222157783</v>
      </c>
      <c r="K18" s="6">
        <f t="shared" si="1"/>
        <v>2794.842563854924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111689.22517536007</v>
      </c>
      <c r="C19" s="3">
        <f>+'Tr.Rec. AA-Mod'!D19</f>
        <v>113957.07065337167</v>
      </c>
      <c r="D19" s="3">
        <f>+'Tr.Rec. AA-Mod'!E19</f>
        <v>117797.87483899374</v>
      </c>
      <c r="E19" s="3">
        <f>+'Tr.Rec. AA-Cons'!F19</f>
        <v>-204.37019715542556</v>
      </c>
      <c r="F19" s="3">
        <f>+'Tr.Rec. AA-Mod'!F19</f>
        <v>173.27984761288099</v>
      </c>
      <c r="G19" s="3">
        <f>+'Tr.Rec. AA-Mod'!G19</f>
        <v>822.428790257909</v>
      </c>
      <c r="H19" s="23">
        <f>+'Tr.Rec. AA-Cons'!H19</f>
        <v>-0.061086496636336696</v>
      </c>
      <c r="I19" s="23">
        <f>+'Tr.Rec. AA-Mod'!H19</f>
        <v>-0.03840804185622049</v>
      </c>
      <c r="J19" s="6">
        <f t="shared" si="0"/>
        <v>1938.456775270094</v>
      </c>
      <c r="K19" s="6">
        <f t="shared" si="1"/>
        <v>2801.627714976449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112897.59937129426</v>
      </c>
      <c r="C20" s="3">
        <f>+'Tr.Rec. AA-Mod'!D20</f>
        <v>115589.63956443405</v>
      </c>
      <c r="D20" s="3">
        <f>+'Tr.Rec. AA-Mod'!E20</f>
        <v>119368.50375442998</v>
      </c>
      <c r="E20" s="3">
        <f>+'Tr.Rec. AA-Cons'!F20</f>
        <v>1208.374195934186</v>
      </c>
      <c r="F20" s="3">
        <f>+'Tr.Rec. AA-Mod'!F20</f>
        <v>1632.568911062379</v>
      </c>
      <c r="G20" s="3">
        <f>+'Tr.Rec. AA-Mod'!G20</f>
        <v>1570.6289154362457</v>
      </c>
      <c r="H20" s="23">
        <f>+'Tr.Rec. AA-Cons'!H20</f>
        <v>-0.06470904383135712</v>
      </c>
      <c r="I20" s="23">
        <f>+'Tr.Rec. AA-Mod'!H20</f>
        <v>-0.03778864189995934</v>
      </c>
      <c r="J20" s="6">
        <f t="shared" si="0"/>
        <v>1565.912369272714</v>
      </c>
      <c r="K20" s="6">
        <f t="shared" si="1"/>
        <v>2306.09197673925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112035.8904805543</v>
      </c>
      <c r="C21" s="3">
        <f>+'Tr.Rec. AA-Mod'!D21</f>
        <v>115035.6183207849</v>
      </c>
      <c r="D21" s="3">
        <f>+'Tr.Rec. AA-Mod'!E21</f>
        <v>119639.31781143816</v>
      </c>
      <c r="E21" s="3">
        <f>+'Tr.Rec. AA-Cons'!F21</f>
        <v>-861.7088907399593</v>
      </c>
      <c r="F21" s="3">
        <f>+'Tr.Rec. AA-Mod'!F21</f>
        <v>-554.0212436491565</v>
      </c>
      <c r="G21" s="3">
        <f>+'Tr.Rec. AA-Mod'!G21</f>
        <v>270.81405700817413</v>
      </c>
      <c r="H21" s="23">
        <f>+'Tr.Rec. AA-Cons'!H21</f>
        <v>-0.0760342733088386</v>
      </c>
      <c r="I21" s="23">
        <f>+'Tr.Rec. AA-Mod'!H21</f>
        <v>-0.04603699490653246</v>
      </c>
      <c r="J21" s="6">
        <f t="shared" si="0"/>
        <v>1475.0629453970578</v>
      </c>
      <c r="K21" s="6">
        <f t="shared" si="1"/>
        <v>2039.545385433238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110535.72387978257</v>
      </c>
      <c r="C22" s="3">
        <f>+'Tr.Rec. AA-Mod'!D22</f>
        <v>113807.71476453796</v>
      </c>
      <c r="D22" s="3">
        <f>+'Tr.Rec. AA-Mod'!E22</f>
        <v>118264.0291407538</v>
      </c>
      <c r="E22" s="3">
        <f>+'Tr.Rec. AA-Cons'!F22</f>
        <v>-1500.1666007717286</v>
      </c>
      <c r="F22" s="3">
        <f>+'Tr.Rec. AA-Mod'!F22</f>
        <v>-1227.9035562469362</v>
      </c>
      <c r="G22" s="3">
        <f>+'Tr.Rec. AA-Mod'!G22</f>
        <v>-1375.2886706843565</v>
      </c>
      <c r="H22" s="23">
        <f>+'Tr.Rec. AA-Cons'!H22</f>
        <v>-0.07728305260971235</v>
      </c>
      <c r="I22" s="23">
        <f>+'Tr.Rec. AA-Mod'!H22</f>
        <v>-0.04456314376215853</v>
      </c>
      <c r="J22" s="6">
        <f t="shared" si="0"/>
        <v>1582.2695722063684</v>
      </c>
      <c r="K22" s="6">
        <f t="shared" si="1"/>
        <v>2001.675443275408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108260.1539235649</v>
      </c>
      <c r="C23" s="3">
        <f>+'Tr.Rec. AA-Mod'!D23</f>
        <v>110583.43268294889</v>
      </c>
      <c r="D23" s="3">
        <f>+'Tr.Rec. AA-Mod'!E23</f>
        <v>115183.73761898582</v>
      </c>
      <c r="E23" s="3">
        <f>+'Tr.Rec. AA-Cons'!F23</f>
        <v>-2275.569956217674</v>
      </c>
      <c r="F23" s="3">
        <f>+'Tr.Rec. AA-Mod'!F23</f>
        <v>-3224.2820815890736</v>
      </c>
      <c r="G23" s="3">
        <f>+'Tr.Rec. AA-Mod'!G23</f>
        <v>-3080.291521767984</v>
      </c>
      <c r="H23" s="23">
        <f>+'Tr.Rec. AA-Cons'!H23</f>
        <v>-0.0692358369542092</v>
      </c>
      <c r="I23" s="23">
        <f>+'Tr.Rec. AA-Mod'!H23</f>
        <v>-0.046003049360369364</v>
      </c>
      <c r="J23" s="6">
        <f t="shared" si="0"/>
        <v>1565.7130841673054</v>
      </c>
      <c r="K23" s="6">
        <f t="shared" si="1"/>
        <v>1914.535013599527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108030.10686495453</v>
      </c>
      <c r="C24" s="3">
        <f>+'Tr.Rec. AA-Mod'!D24</f>
        <v>110437.73796239348</v>
      </c>
      <c r="D24" s="3">
        <f>+'Tr.Rec. AA-Mod'!E24</f>
        <v>115599.68129813387</v>
      </c>
      <c r="E24" s="3">
        <f>+'Tr.Rec. AA-Cons'!F24</f>
        <v>-230.047058610362</v>
      </c>
      <c r="F24" s="3">
        <f>+'Tr.Rec. AA-Mod'!F24</f>
        <v>-145.69472055540245</v>
      </c>
      <c r="G24" s="3">
        <f>+'Tr.Rec. AA-Mod'!G24</f>
        <v>415.9436791480548</v>
      </c>
      <c r="H24" s="23">
        <f>+'Tr.Rec. AA-Cons'!H24</f>
        <v>-0.07569574433179338</v>
      </c>
      <c r="I24" s="23">
        <f>+'Tr.Rec. AA-Mod'!H24</f>
        <v>-0.05161943335740382</v>
      </c>
      <c r="J24" s="6">
        <f t="shared" si="0"/>
        <v>1512.342271075116</v>
      </c>
      <c r="K24" s="6">
        <f t="shared" si="1"/>
        <v>1753.7049296532043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109146.78957044143</v>
      </c>
      <c r="C25" s="3">
        <f>+'Tr.Rec. AA-Mod'!D25</f>
        <v>111590.0370355753</v>
      </c>
      <c r="D25" s="3">
        <f>+'Tr.Rec. AA-Mod'!E25</f>
        <v>116704.85355335701</v>
      </c>
      <c r="E25" s="3">
        <f>+'Tr.Rec. AA-Cons'!F25</f>
        <v>1116.6827054868918</v>
      </c>
      <c r="F25" s="3">
        <f>+'Tr.Rec. AA-Mod'!F25</f>
        <v>1152.2990731818136</v>
      </c>
      <c r="G25" s="3">
        <f>+'Tr.Rec. AA-Mod'!G25</f>
        <v>1105.1722552231367</v>
      </c>
      <c r="H25" s="23">
        <f>+'Tr.Rec. AA-Cons'!H25</f>
        <v>-0.07558063982915586</v>
      </c>
      <c r="I25" s="23">
        <f>+'Tr.Rec. AA-Mod'!H25</f>
        <v>-0.05114816517781695</v>
      </c>
      <c r="J25" s="6">
        <f t="shared" si="0"/>
        <v>1643.6802782138436</v>
      </c>
      <c r="K25" s="6">
        <f t="shared" si="1"/>
        <v>1924.8042093860913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110826.2258612466</v>
      </c>
      <c r="C26" s="3">
        <f>+'Tr.Rec. AA-Mod'!D26</f>
        <v>113517.70341261388</v>
      </c>
      <c r="D26" s="3">
        <f>+'Tr.Rec. AA-Mod'!E26</f>
        <v>118798.41063514784</v>
      </c>
      <c r="E26" s="3">
        <f>+'Tr.Rec. AA-Cons'!F26</f>
        <v>1679.4362908051698</v>
      </c>
      <c r="F26" s="3">
        <f>+'Tr.Rec. AA-Mod'!F26</f>
        <v>1927.6663770385785</v>
      </c>
      <c r="G26" s="3">
        <f>+'Tr.Rec. AA-Mod'!G26</f>
        <v>2093.55708179083</v>
      </c>
      <c r="H26" s="23">
        <f>+'Tr.Rec. AA-Cons'!H26</f>
        <v>-0.07972184773901247</v>
      </c>
      <c r="I26" s="23">
        <f>+'Tr.Rec. AA-Mod'!H26</f>
        <v>-0.05280707222533976</v>
      </c>
      <c r="J26" s="6">
        <f t="shared" si="0"/>
        <v>1683.9980712634913</v>
      </c>
      <c r="K26" s="6">
        <f t="shared" si="1"/>
        <v>1871.377445128539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112872.79865099453</v>
      </c>
      <c r="C27" s="3">
        <f>+'Tr.Rec. AA-Mod'!D27</f>
        <v>115634.95215518188</v>
      </c>
      <c r="D27" s="3">
        <f>+'Tr.Rec. AA-Mod'!E27</f>
        <v>120984.71840549185</v>
      </c>
      <c r="E27" s="3">
        <f>+'Tr.Rec. AA-Cons'!F27</f>
        <v>2046.5727897479373</v>
      </c>
      <c r="F27" s="3">
        <f>+'Tr.Rec. AA-Mod'!F27</f>
        <v>2117.248742568001</v>
      </c>
      <c r="G27" s="3">
        <f>+'Tr.Rec. AA-Mod'!G27</f>
        <v>2186.3077703440067</v>
      </c>
      <c r="H27" s="23">
        <f>+'Tr.Rec. AA-Cons'!H27</f>
        <v>-0.08111919754497321</v>
      </c>
      <c r="I27" s="23">
        <f>+'Tr.Rec. AA-Mod'!H27</f>
        <v>-0.05349766250309984</v>
      </c>
      <c r="J27" s="6">
        <f t="shared" si="0"/>
        <v>1775.4028863463427</v>
      </c>
      <c r="K27" s="6">
        <f t="shared" si="1"/>
        <v>1916.9657051471042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113063.33720687471</v>
      </c>
      <c r="C28" s="3">
        <f>+'Tr.Rec. AA-Mod'!D28</f>
        <v>116069.38538180292</v>
      </c>
      <c r="D28" s="3">
        <f>+'Tr.Rec. AA-Mod'!E28</f>
        <v>122048.3442091212</v>
      </c>
      <c r="E28" s="3">
        <f>+'Tr.Rec. AA-Cons'!F28</f>
        <v>190.53855588017905</v>
      </c>
      <c r="F28" s="3">
        <f>+'Tr.Rec. AA-Mod'!F28</f>
        <v>434.4332266210404</v>
      </c>
      <c r="G28" s="3">
        <f>+'Tr.Rec. AA-Mod'!G28</f>
        <v>1063.6258036293584</v>
      </c>
      <c r="H28" s="23">
        <f>+'Tr.Rec. AA-Cons'!H28</f>
        <v>-0.08985007002246492</v>
      </c>
      <c r="I28" s="23">
        <f>+'Tr.Rec. AA-Mod'!H28</f>
        <v>-0.059789588273182925</v>
      </c>
      <c r="J28" s="6">
        <f t="shared" si="0"/>
        <v>1968.1865534152282</v>
      </c>
      <c r="K28" s="6">
        <f t="shared" si="1"/>
        <v>2251.212672483216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113140.58151484159</v>
      </c>
      <c r="C29" s="3">
        <f>+'Tr.Rec. AA-Mod'!D29</f>
        <v>115853.36028696266</v>
      </c>
      <c r="D29" s="3">
        <f>+'Tr.Rec. AA-Mod'!E29</f>
        <v>121198.69928278742</v>
      </c>
      <c r="E29" s="3">
        <f>+'Tr.Rec. AA-Cons'!F29</f>
        <v>77.24430796687375</v>
      </c>
      <c r="F29" s="3">
        <f>+'Tr.Rec. AA-Mod'!F29</f>
        <v>-216.0250948402536</v>
      </c>
      <c r="G29" s="3">
        <f>+'Tr.Rec. AA-Mod'!G29</f>
        <v>-849.6449263337854</v>
      </c>
      <c r="H29" s="23">
        <f>+'Tr.Rec. AA-Cons'!H29</f>
        <v>-0.08058117767945827</v>
      </c>
      <c r="I29" s="23">
        <f>+'Tr.Rec. AA-Mod'!H29</f>
        <v>-0.053453389958247444</v>
      </c>
      <c r="J29" s="6">
        <f t="shared" si="0"/>
        <v>2180.7245390948424</v>
      </c>
      <c r="K29" s="6">
        <f t="shared" si="1"/>
        <v>2612.3025924050316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114301.87474828631</v>
      </c>
      <c r="C30" s="3">
        <f>+'Tr.Rec. AA-Mod'!D30</f>
        <v>118095.9789271776</v>
      </c>
      <c r="D30" s="3">
        <f>+'Tr.Rec. AA-Mod'!E30</f>
        <v>123051.4055919141</v>
      </c>
      <c r="E30" s="3">
        <f>+'Tr.Rec. AA-Cons'!F30</f>
        <v>1161.293233444725</v>
      </c>
      <c r="F30" s="3">
        <f>+'Tr.Rec. AA-Mod'!F30</f>
        <v>2242.6186402149324</v>
      </c>
      <c r="G30" s="3">
        <f>+'Tr.Rec. AA-Mod'!G30</f>
        <v>1852.7063091266755</v>
      </c>
      <c r="H30" s="23">
        <f>+'Tr.Rec. AA-Cons'!H30</f>
        <v>-0.08749530843627795</v>
      </c>
      <c r="I30" s="23">
        <f>+'Tr.Rec. AA-Mod'!H30</f>
        <v>-0.04955426664736495</v>
      </c>
      <c r="J30" s="6">
        <f t="shared" si="0"/>
        <v>2305.1079740922573</v>
      </c>
      <c r="K30" s="6">
        <f t="shared" si="1"/>
        <v>2777.1666040763334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114785.93543834375</v>
      </c>
      <c r="C31" s="3">
        <f>+'Tr.Rec. AA-Mod'!D31</f>
        <v>119002.40592894529</v>
      </c>
      <c r="D31" s="3">
        <f>+'Tr.Rec. AA-Mod'!E31</f>
        <v>124027.13201120672</v>
      </c>
      <c r="E31" s="3">
        <f>+'Tr.Rec. AA-Cons'!F31</f>
        <v>484.06069005743484</v>
      </c>
      <c r="F31" s="3">
        <f>+'Tr.Rec. AA-Mod'!F31</f>
        <v>906.42700176769</v>
      </c>
      <c r="G31" s="3">
        <f>+'Tr.Rec. AA-Mod'!G31</f>
        <v>975.7264192926232</v>
      </c>
      <c r="H31" s="23">
        <f>+'Tr.Rec. AA-Cons'!H31</f>
        <v>-0.09241196572862975</v>
      </c>
      <c r="I31" s="23">
        <f>+'Tr.Rec. AA-Mod'!H31</f>
        <v>-0.050247260822614326</v>
      </c>
      <c r="J31" s="6">
        <f t="shared" si="0"/>
        <v>2486.429126413984</v>
      </c>
      <c r="K31" s="6">
        <f t="shared" si="1"/>
        <v>2994.100199433276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114567.43489690727</v>
      </c>
      <c r="C32" s="3">
        <f>+'Tr.Rec. AA-Mod'!D32</f>
        <v>118088.49231235133</v>
      </c>
      <c r="D32" s="3">
        <f>+'Tr.Rec. AA-Mod'!E32</f>
        <v>122803.22330045732</v>
      </c>
      <c r="E32" s="3">
        <f>+'Tr.Rec. AA-Cons'!F32</f>
        <v>-218.5005414364714</v>
      </c>
      <c r="F32" s="3">
        <f>+'Tr.Rec. AA-Mod'!F32</f>
        <v>-913.9136165939562</v>
      </c>
      <c r="G32" s="3">
        <f>+'Tr.Rec. AA-Mod'!G32</f>
        <v>-1223.9087107493979</v>
      </c>
      <c r="H32" s="23">
        <f>+'Tr.Rec. AA-Cons'!H32</f>
        <v>-0.08235788403550037</v>
      </c>
      <c r="I32" s="23">
        <f>+'Tr.Rec. AA-Mod'!H32</f>
        <v>-0.04714730988105997</v>
      </c>
      <c r="J32" s="6">
        <f t="shared" si="0"/>
        <v>2648.2192105691834</v>
      </c>
      <c r="K32" s="6">
        <f t="shared" si="1"/>
        <v>3253.8334707372487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115158.03449432192</v>
      </c>
      <c r="C33" s="3">
        <f>+'Tr.Rec. AA-Mod'!D33</f>
        <v>118845.09702027227</v>
      </c>
      <c r="D33" s="3">
        <f>+'Tr.Rec. AA-Mod'!E33</f>
        <v>123465.66544211115</v>
      </c>
      <c r="E33" s="3">
        <f>+'Tr.Rec. AA-Cons'!F33</f>
        <v>590.5995974146499</v>
      </c>
      <c r="F33" s="3">
        <f>+'Tr.Rec. AA-Mod'!F33</f>
        <v>756.6047079209384</v>
      </c>
      <c r="G33" s="3">
        <f>+'Tr.Rec. AA-Mod'!G33</f>
        <v>662.4421416538244</v>
      </c>
      <c r="H33" s="23">
        <f>+'Tr.Rec. AA-Cons'!H33</f>
        <v>-0.08307630947789235</v>
      </c>
      <c r="I33" s="23">
        <f>+'Tr.Rec. AA-Mod'!H33</f>
        <v>-0.04620568421838889</v>
      </c>
      <c r="J33" s="6">
        <f t="shared" si="0"/>
        <v>2535.7700010901385</v>
      </c>
      <c r="K33" s="6">
        <f t="shared" si="1"/>
        <v>3210.656823476475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115887.73971732876</v>
      </c>
      <c r="C34" s="3">
        <f>+'Tr.Rec. AA-Mod'!D34</f>
        <v>120075.79119158407</v>
      </c>
      <c r="D34" s="3">
        <f>+'Tr.Rec. AA-Mod'!E34</f>
        <v>126383.81894261693</v>
      </c>
      <c r="E34" s="3">
        <f>+'Tr.Rec. AA-Cons'!F34</f>
        <v>729.7052230068366</v>
      </c>
      <c r="F34" s="3">
        <f>+'Tr.Rec. AA-Mod'!F34</f>
        <v>1230.6941713117994</v>
      </c>
      <c r="G34" s="3">
        <f>+'Tr.Rec. AA-Mod'!G34</f>
        <v>2918.1535005057813</v>
      </c>
      <c r="H34" s="23">
        <f>+'Tr.Rec. AA-Cons'!H34</f>
        <v>-0.10496079225288169</v>
      </c>
      <c r="I34" s="23">
        <f>+'Tr.Rec. AA-Mod'!H34</f>
        <v>-0.06308027751032852</v>
      </c>
      <c r="J34" s="6">
        <f t="shared" si="0"/>
        <v>2086.814780006174</v>
      </c>
      <c r="K34" s="6">
        <f t="shared" si="1"/>
        <v>2789.4230823909347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116603.5498413168</v>
      </c>
      <c r="C35" s="3">
        <f>+'Tr.Rec. AA-Mod'!D35</f>
        <v>121295.64469994509</v>
      </c>
      <c r="D35" s="3">
        <f>+'Tr.Rec. AA-Mod'!E35</f>
        <v>128861.07597289547</v>
      </c>
      <c r="E35" s="3">
        <f>+'Tr.Rec. AA-Cons'!F35</f>
        <v>715.8101239880343</v>
      </c>
      <c r="F35" s="3">
        <f>+'Tr.Rec. AA-Mod'!F35</f>
        <v>1219.8535083610186</v>
      </c>
      <c r="G35" s="3">
        <f>+'Tr.Rec. AA-Mod'!G35</f>
        <v>2477.257030278546</v>
      </c>
      <c r="H35" s="23">
        <f>+'Tr.Rec. AA-Cons'!H35</f>
        <v>-0.12257526131578667</v>
      </c>
      <c r="I35" s="23">
        <f>+'Tr.Rec. AA-Mod'!H35</f>
        <v>-0.07565431272950374</v>
      </c>
      <c r="J35" s="6">
        <f t="shared" si="0"/>
        <v>1533.5038404443171</v>
      </c>
      <c r="K35" s="6">
        <f t="shared" si="1"/>
        <v>2181.8316115639186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115818.99057035978</v>
      </c>
      <c r="C36" s="3">
        <f>+'Tr.Rec. AA-Mod'!D36</f>
        <v>120452.9946904783</v>
      </c>
      <c r="D36" s="3">
        <f>+'Tr.Rec. AA-Mod'!E36</f>
        <v>127916.28423059186</v>
      </c>
      <c r="E36" s="3">
        <f>+'Tr.Rec. AA-Cons'!F36</f>
        <v>-784.5592709570192</v>
      </c>
      <c r="F36" s="3">
        <f>+'Tr.Rec. AA-Mod'!F36</f>
        <v>-842.6500094667863</v>
      </c>
      <c r="G36" s="3">
        <f>+'Tr.Rec. AA-Mod'!G36</f>
        <v>-944.7917423036124</v>
      </c>
      <c r="H36" s="23">
        <f>+'Tr.Rec. AA-Cons'!H36</f>
        <v>-0.12097293660232089</v>
      </c>
      <c r="I36" s="23">
        <f>+'Tr.Rec. AA-Mod'!H36</f>
        <v>-0.07463289540113571</v>
      </c>
      <c r="J36" s="6">
        <f t="shared" si="0"/>
        <v>1153.2418654891671</v>
      </c>
      <c r="K36" s="6">
        <f t="shared" si="1"/>
        <v>1743.0992417146626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114552.14435688013</v>
      </c>
      <c r="C37" s="3">
        <f>+'Tr.Rec. AA-Mod'!D37</f>
        <v>118460.69552339832</v>
      </c>
      <c r="D37" s="3">
        <f>+'Tr.Rec. AA-Mod'!E37</f>
        <v>125665.10796034275</v>
      </c>
      <c r="E37" s="3">
        <f>+'Tr.Rec. AA-Cons'!F37</f>
        <v>-1266.8462134796428</v>
      </c>
      <c r="F37" s="3">
        <f>+'Tr.Rec. AA-Mod'!F37</f>
        <v>-1992.299167079982</v>
      </c>
      <c r="G37" s="3">
        <f>+'Tr.Rec. AA-Mod'!G37</f>
        <v>-2251.1762702491105</v>
      </c>
      <c r="H37" s="23">
        <f>+'Tr.Rec. AA-Cons'!H37</f>
        <v>-0.11112963603462633</v>
      </c>
      <c r="I37" s="23">
        <f>+'Tr.Rec. AA-Mod'!H37</f>
        <v>-0.07204412436944452</v>
      </c>
      <c r="J37" s="6">
        <f t="shared" si="0"/>
        <v>1031.1209305623613</v>
      </c>
      <c r="K37" s="6">
        <f t="shared" si="1"/>
        <v>1535.287368370388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115599.55066814128</v>
      </c>
      <c r="C38" s="3">
        <f>+'Tr.Rec. AA-Mod'!D38</f>
        <v>119263.52452171396</v>
      </c>
      <c r="D38" s="3">
        <f>+'Tr.Rec. AA-Mod'!E38</f>
        <v>125877.61282827066</v>
      </c>
      <c r="E38" s="3">
        <f>+'Tr.Rec. AA-Cons'!F38</f>
        <v>1047.4063112611475</v>
      </c>
      <c r="F38" s="3">
        <f>+'Tr.Rec. AA-Mod'!F38</f>
        <v>802.8289983156428</v>
      </c>
      <c r="G38" s="3">
        <f>+'Tr.Rec. AA-Mod'!G38</f>
        <v>212.50486792791344</v>
      </c>
      <c r="H38" s="23">
        <f>+'Tr.Rec. AA-Cons'!H38</f>
        <v>-0.10278062160129386</v>
      </c>
      <c r="I38" s="23">
        <f>+'Tr.Rec. AA-Mod'!H38</f>
        <v>-0.06614088306556698</v>
      </c>
      <c r="J38" s="6">
        <f t="shared" si="0"/>
        <v>906.4156949596461</v>
      </c>
      <c r="K38" s="6">
        <f t="shared" si="1"/>
        <v>1320.5608937368331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115542.78316770725</v>
      </c>
      <c r="C39" s="3">
        <f>+'Tr.Rec. AA-Mod'!D39</f>
        <v>119287.58720900232</v>
      </c>
      <c r="D39" s="3">
        <f>+'Tr.Rec. AA-Mod'!E39</f>
        <v>126728.42857774335</v>
      </c>
      <c r="E39" s="3">
        <f>+'Tr.Rec. AA-Cons'!F39</f>
        <v>-56.76750043402717</v>
      </c>
      <c r="F39" s="3">
        <f>+'Tr.Rec. AA-Mod'!F39</f>
        <v>24.062687288358575</v>
      </c>
      <c r="G39" s="3">
        <f>+'Tr.Rec. AA-Mod'!G39</f>
        <v>850.8157494726911</v>
      </c>
      <c r="H39" s="23">
        <f>+'Tr.Rec. AA-Cons'!H39</f>
        <v>-0.11185645410036105</v>
      </c>
      <c r="I39" s="23">
        <f>+'Tr.Rec. AA-Mod'!H39</f>
        <v>-0.07440841368741036</v>
      </c>
      <c r="J39" s="6">
        <f t="shared" si="0"/>
        <v>721.02553348528</v>
      </c>
      <c r="K39" s="6">
        <f t="shared" si="1"/>
        <v>911.7892355141262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116052.94685055908</v>
      </c>
      <c r="C40" s="3">
        <f>+'Tr.Rec. AA-Mod'!D40</f>
        <v>119617.41442972959</v>
      </c>
      <c r="D40" s="3">
        <f>+'Tr.Rec. AA-Mod'!E40</f>
        <v>126725.83611504929</v>
      </c>
      <c r="E40" s="3">
        <f>+'Tr.Rec. AA-Cons'!F40</f>
        <v>510.163682851824</v>
      </c>
      <c r="F40" s="3">
        <f>+'Tr.Rec. AA-Mod'!F40</f>
        <v>329.82722072726756</v>
      </c>
      <c r="G40" s="3">
        <f>+'Tr.Rec. AA-Mod'!G40</f>
        <v>-2.592462694068672</v>
      </c>
      <c r="H40" s="23">
        <f>+'Tr.Rec. AA-Cons'!H40</f>
        <v>-0.10672889264490215</v>
      </c>
      <c r="I40" s="23">
        <f>+'Tr.Rec. AA-Mod'!H40</f>
        <v>-0.07108421685319688</v>
      </c>
      <c r="J40" s="6">
        <f t="shared" si="0"/>
        <v>640.6172470294708</v>
      </c>
      <c r="K40" s="6">
        <f t="shared" si="1"/>
        <v>852.8809400637325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116321.59038103923</v>
      </c>
      <c r="C41" s="3">
        <f>+'Tr.Rec. AA-Mod'!D41</f>
        <v>119092.82256291807</v>
      </c>
      <c r="D41" s="3">
        <f>+'Tr.Rec. AA-Mod'!E41</f>
        <v>124106.23736240092</v>
      </c>
      <c r="E41" s="3">
        <f>+'Tr.Rec. AA-Cons'!F41</f>
        <v>268.6435304801562</v>
      </c>
      <c r="F41" s="3">
        <f>+'Tr.Rec. AA-Mod'!F41</f>
        <v>-524.5918668115191</v>
      </c>
      <c r="G41" s="3">
        <f>+'Tr.Rec. AA-Mod'!G41</f>
        <v>-2619.598752648366</v>
      </c>
      <c r="H41" s="23">
        <f>+'Tr.Rec. AA-Cons'!H41</f>
        <v>-0.07784646981361676</v>
      </c>
      <c r="I41" s="23">
        <f>+'Tr.Rec. AA-Mod'!H41</f>
        <v>-0.050134147994828515</v>
      </c>
      <c r="J41" s="6">
        <f t="shared" si="0"/>
        <v>1040.3035420585206</v>
      </c>
      <c r="K41" s="6">
        <f t="shared" si="1"/>
        <v>1711.1240299646886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115833.15405900686</v>
      </c>
      <c r="C42" s="3">
        <f>+'Tr.Rec. AA-Mod'!D42</f>
        <v>118808.13779130681</v>
      </c>
      <c r="D42" s="3">
        <f>+'Tr.Rec. AA-Mod'!E42</f>
        <v>124271.70046706998</v>
      </c>
      <c r="E42" s="3">
        <f>+'Tr.Rec. AA-Cons'!F42</f>
        <v>-488.4363220323721</v>
      </c>
      <c r="F42" s="3">
        <f>+'Tr.Rec. AA-Mod'!F42</f>
        <v>-284.6847716112534</v>
      </c>
      <c r="G42" s="3">
        <f>+'Tr.Rec. AA-Mod'!G42</f>
        <v>165.4631046690629</v>
      </c>
      <c r="H42" s="23">
        <f>+'Tr.Rec. AA-Cons'!H42</f>
        <v>-0.08438546408063119</v>
      </c>
      <c r="I42" s="23">
        <f>+'Tr.Rec. AA-Mod'!H42</f>
        <v>-0.05463562675763178</v>
      </c>
      <c r="J42" s="6">
        <f t="shared" si="0"/>
        <v>1083.8330654456386</v>
      </c>
      <c r="K42" s="6">
        <f t="shared" si="1"/>
        <v>1981.9714943706942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112547.106722115</v>
      </c>
      <c r="C43" s="3">
        <f>+'Tr.Rec. AA-Mod'!D43</f>
        <v>114008.6502729534</v>
      </c>
      <c r="D43" s="3">
        <f>+'Tr.Rec. AA-Mod'!E43</f>
        <v>116832.83460259614</v>
      </c>
      <c r="E43" s="3">
        <f>+'Tr.Rec. AA-Cons'!F43</f>
        <v>-3286.047336891861</v>
      </c>
      <c r="F43" s="3">
        <f>+'Tr.Rec. AA-Mod'!F43</f>
        <v>-4799.487518353417</v>
      </c>
      <c r="G43" s="3">
        <f>+'Tr.Rec. AA-Mod'!G43</f>
        <v>-7438.865864473846</v>
      </c>
      <c r="H43" s="23">
        <f>+'Tr.Rec. AA-Cons'!H43</f>
        <v>-0.04285727880481138</v>
      </c>
      <c r="I43" s="23">
        <f>+'Tr.Rec. AA-Mod'!H43</f>
        <v>-0.028241843296427538</v>
      </c>
      <c r="J43" s="6">
        <f aca="true" t="shared" si="3" ref="J43:J74">STDEVP(B34:B45)</f>
        <v>1301.4192857419712</v>
      </c>
      <c r="K43" s="6">
        <f aca="true" t="shared" si="4" ref="K43:K74">STDEVP(C34:C45)</f>
        <v>2389.2766564992075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114038.45530942219</v>
      </c>
      <c r="C44" s="3">
        <f>+'Tr.Rec. AA-Mod'!D44</f>
        <v>115282.61717741411</v>
      </c>
      <c r="D44" s="3">
        <f>+'Tr.Rec. AA-Mod'!E44</f>
        <v>115341.23606162152</v>
      </c>
      <c r="E44" s="3">
        <f>+'Tr.Rec. AA-Cons'!F44</f>
        <v>1491.3485873071913</v>
      </c>
      <c r="F44" s="3">
        <f>+'Tr.Rec. AA-Mod'!F44</f>
        <v>1273.9669044607144</v>
      </c>
      <c r="G44" s="3">
        <f>+'Tr.Rec. AA-Mod'!G44</f>
        <v>-1491.5985409746208</v>
      </c>
      <c r="H44" s="23">
        <f>+'Tr.Rec. AA-Cons'!H44</f>
        <v>-0.013027807521993395</v>
      </c>
      <c r="I44" s="23">
        <f>+'Tr.Rec. AA-Mod'!H44</f>
        <v>-0.0005861888420741757</v>
      </c>
      <c r="J44" s="6">
        <f t="shared" si="3"/>
        <v>1401.6101901235047</v>
      </c>
      <c r="K44" s="6">
        <f t="shared" si="4"/>
        <v>2521.476937255827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112731.99715316347</v>
      </c>
      <c r="C45" s="3">
        <f>+'Tr.Rec. AA-Mod'!D45</f>
        <v>113864.96844127719</v>
      </c>
      <c r="D45" s="3">
        <f>+'Tr.Rec. AA-Mod'!E45</f>
        <v>112075.6319627099</v>
      </c>
      <c r="E45" s="3">
        <f>+'Tr.Rec. AA-Cons'!F45</f>
        <v>-1306.4581562587264</v>
      </c>
      <c r="F45" s="3">
        <f>+'Tr.Rec. AA-Mod'!F45</f>
        <v>-1417.6487361369218</v>
      </c>
      <c r="G45" s="3">
        <f>+'Tr.Rec. AA-Mod'!G45</f>
        <v>-3265.6040989116154</v>
      </c>
      <c r="H45" s="23">
        <f>+'Tr.Rec. AA-Cons'!H45</f>
        <v>0.006563651904535561</v>
      </c>
      <c r="I45" s="23">
        <f>+'Tr.Rec. AA-Mod'!H45</f>
        <v>0.017893364785672716</v>
      </c>
      <c r="J45" s="6">
        <f t="shared" si="3"/>
        <v>1576.2150763830173</v>
      </c>
      <c r="K45" s="6">
        <f t="shared" si="4"/>
        <v>2582.101349445052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113000.94050581579</v>
      </c>
      <c r="C46" s="3">
        <f>+'Tr.Rec. AA-Mod'!D46</f>
        <v>114625.75265058623</v>
      </c>
      <c r="D46" s="3">
        <f>+'Tr.Rec. AA-Mod'!E46</f>
        <v>116785.1099992878</v>
      </c>
      <c r="E46" s="3">
        <f>+'Tr.Rec. AA-Cons'!F46</f>
        <v>268.94335265232075</v>
      </c>
      <c r="F46" s="3">
        <f>+'Tr.Rec. AA-Mod'!F46</f>
        <v>760.784209309044</v>
      </c>
      <c r="G46" s="3">
        <f>+'Tr.Rec. AA-Mod'!G46</f>
        <v>4709.478036577901</v>
      </c>
      <c r="H46" s="23">
        <f>+'Tr.Rec. AA-Cons'!H46</f>
        <v>-0.037841694934720005</v>
      </c>
      <c r="I46" s="23">
        <f>+'Tr.Rec. AA-Mod'!H46</f>
        <v>-0.021593573487015627</v>
      </c>
      <c r="J46" s="6">
        <f t="shared" si="3"/>
        <v>2260.9649485263176</v>
      </c>
      <c r="K46" s="6">
        <f t="shared" si="4"/>
        <v>3300.0824606387464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111519.42619598792</v>
      </c>
      <c r="C47" s="3">
        <f>+'Tr.Rec. AA-Mod'!D47</f>
        <v>113249.1964953322</v>
      </c>
      <c r="D47" s="3">
        <f>+'Tr.Rec. AA-Mod'!E47</f>
        <v>116276.43229016215</v>
      </c>
      <c r="E47" s="3">
        <f>+'Tr.Rec. AA-Cons'!F47</f>
        <v>-1481.514309827864</v>
      </c>
      <c r="F47" s="3">
        <f>+'Tr.Rec. AA-Mod'!F47</f>
        <v>-1376.5561552540312</v>
      </c>
      <c r="G47" s="3">
        <f>+'Tr.Rec. AA-Mod'!G47</f>
        <v>-508.67770912565175</v>
      </c>
      <c r="H47" s="23">
        <f>+'Tr.Rec. AA-Cons'!H47</f>
        <v>-0.04757006094174243</v>
      </c>
      <c r="I47" s="23">
        <f>+'Tr.Rec. AA-Mod'!H47</f>
        <v>-0.030272357948299522</v>
      </c>
      <c r="J47" s="6">
        <f t="shared" si="3"/>
        <v>2481.2486141615864</v>
      </c>
      <c r="K47" s="6">
        <f t="shared" si="4"/>
        <v>3569.9774808864327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108291.54913202007</v>
      </c>
      <c r="C48" s="3">
        <f>+'Tr.Rec. AA-Mod'!D48</f>
        <v>108615.10888437097</v>
      </c>
      <c r="D48" s="3">
        <f>+'Tr.Rec. AA-Mod'!E48</f>
        <v>108894.1275029964</v>
      </c>
      <c r="E48" s="3">
        <f>+'Tr.Rec. AA-Cons'!F48</f>
        <v>-3227.877063967855</v>
      </c>
      <c r="F48" s="3">
        <f>+'Tr.Rec. AA-Mod'!F48</f>
        <v>-4634.087610961229</v>
      </c>
      <c r="G48" s="3">
        <f>+'Tr.Rec. AA-Mod'!G48</f>
        <v>-7382.304787165747</v>
      </c>
      <c r="H48" s="23">
        <f>+'Tr.Rec. AA-Cons'!H48</f>
        <v>-0.006025783709763477</v>
      </c>
      <c r="I48" s="23">
        <f>+'Tr.Rec. AA-Mod'!H48</f>
        <v>-0.002790186186254262</v>
      </c>
      <c r="J48" s="6">
        <f t="shared" si="3"/>
        <v>2459.7641000408416</v>
      </c>
      <c r="K48" s="6">
        <f t="shared" si="4"/>
        <v>3526.483480566508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109991.23608393883</v>
      </c>
      <c r="C49" s="3">
        <f>+'Tr.Rec. AA-Mod'!D49</f>
        <v>110455.47112366094</v>
      </c>
      <c r="D49" s="3">
        <f>+'Tr.Rec. AA-Mod'!E49</f>
        <v>110119.5427011481</v>
      </c>
      <c r="E49" s="3">
        <f>+'Tr.Rec. AA-Cons'!F49</f>
        <v>1699.6869519187603</v>
      </c>
      <c r="F49" s="3">
        <f>+'Tr.Rec. AA-Mod'!F49</f>
        <v>1840.3622392899706</v>
      </c>
      <c r="G49" s="3">
        <f>+'Tr.Rec. AA-Mod'!G49</f>
        <v>1225.4151981516916</v>
      </c>
      <c r="H49" s="23">
        <f>+'Tr.Rec. AA-Cons'!H49</f>
        <v>-0.0012830661720926173</v>
      </c>
      <c r="I49" s="23">
        <f>+'Tr.Rec. AA-Mod'!H49</f>
        <v>0.003359284225128434</v>
      </c>
      <c r="J49" s="6">
        <f t="shared" si="3"/>
        <v>2347.144601647183</v>
      </c>
      <c r="K49" s="6">
        <f t="shared" si="4"/>
        <v>3296.135678377881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111241.34573146468</v>
      </c>
      <c r="C50" s="3">
        <f>+'Tr.Rec. AA-Mod'!D50</f>
        <v>111611.36280092658</v>
      </c>
      <c r="D50" s="3">
        <f>+'Tr.Rec. AA-Mod'!E50</f>
        <v>112669.96592976569</v>
      </c>
      <c r="E50" s="3">
        <f>+'Tr.Rec. AA-Cons'!F50</f>
        <v>1250.1096475258528</v>
      </c>
      <c r="F50" s="3">
        <f>+'Tr.Rec. AA-Mod'!F50</f>
        <v>1155.8916772656376</v>
      </c>
      <c r="G50" s="3">
        <f>+'Tr.Rec. AA-Mod'!G50</f>
        <v>2550.4232286175975</v>
      </c>
      <c r="H50" s="23">
        <f>+'Tr.Rec. AA-Cons'!H50</f>
        <v>-0.014286201983010116</v>
      </c>
      <c r="I50" s="23">
        <f>+'Tr.Rec. AA-Mod'!H50</f>
        <v>-0.010586031288390974</v>
      </c>
      <c r="J50" s="6">
        <f t="shared" si="3"/>
        <v>2156.0458449999155</v>
      </c>
      <c r="K50" s="6">
        <f t="shared" si="4"/>
        <v>2997.331274341776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112631.0062482121</v>
      </c>
      <c r="C51" s="3">
        <f>+'Tr.Rec. AA-Mod'!D51</f>
        <v>112868.74444274716</v>
      </c>
      <c r="D51" s="3">
        <f>+'Tr.Rec. AA-Mod'!E51</f>
        <v>107438.87295360136</v>
      </c>
      <c r="E51" s="3">
        <f>+'Tr.Rec. AA-Cons'!F51</f>
        <v>1389.660516747419</v>
      </c>
      <c r="F51" s="3">
        <f>+'Tr.Rec. AA-Mod'!F51</f>
        <v>1257.3816418205824</v>
      </c>
      <c r="G51" s="3">
        <f>+'Tr.Rec. AA-Mod'!G51</f>
        <v>-5231.092976164335</v>
      </c>
      <c r="H51" s="23">
        <f>+'Tr.Rec. AA-Cons'!H51</f>
        <v>0.05192133294610746</v>
      </c>
      <c r="I51" s="23">
        <f>+'Tr.Rec. AA-Mod'!H51</f>
        <v>0.05429871489145821</v>
      </c>
      <c r="J51" s="6">
        <f t="shared" si="3"/>
        <v>1854.4318283940459</v>
      </c>
      <c r="K51" s="6">
        <f t="shared" si="4"/>
        <v>2503.6318138877455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111587.816562864</v>
      </c>
      <c r="C52" s="3">
        <f>+'Tr.Rec. AA-Mod'!D52</f>
        <v>110945.5255687859</v>
      </c>
      <c r="D52" s="3">
        <f>+'Tr.Rec. AA-Mod'!E52</f>
        <v>99960.45780057357</v>
      </c>
      <c r="E52" s="3">
        <f>+'Tr.Rec. AA-Cons'!F52</f>
        <v>-1043.1896853481012</v>
      </c>
      <c r="F52" s="3">
        <f>+'Tr.Rec. AA-Mod'!F52</f>
        <v>-1923.2188739612611</v>
      </c>
      <c r="G52" s="3">
        <f>+'Tr.Rec. AA-Mod'!G52</f>
        <v>-7478.415153027789</v>
      </c>
      <c r="H52" s="23">
        <f>+'Tr.Rec. AA-Cons'!H52</f>
        <v>0.1162735876229044</v>
      </c>
      <c r="I52" s="23">
        <f>+'Tr.Rec. AA-Mod'!H52</f>
        <v>0.10985067768212331</v>
      </c>
      <c r="J52" s="6">
        <f t="shared" si="3"/>
        <v>1691.1587965205854</v>
      </c>
      <c r="K52" s="6">
        <f t="shared" si="4"/>
        <v>1861.4928416496282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113450.1472888791</v>
      </c>
      <c r="C53" s="3">
        <f>+'Tr.Rec. AA-Mod'!D53</f>
        <v>112797.13686063554</v>
      </c>
      <c r="D53" s="3">
        <f>+'Tr.Rec. AA-Mod'!E53</f>
        <v>96891.99836966519</v>
      </c>
      <c r="E53" s="3">
        <f>+'Tr.Rec. AA-Cons'!F53</f>
        <v>1862.330726015105</v>
      </c>
      <c r="F53" s="3">
        <f>+'Tr.Rec. AA-Mod'!F53</f>
        <v>1851.6112918496365</v>
      </c>
      <c r="G53" s="3">
        <f>+'Tr.Rec. AA-Mod'!G53</f>
        <v>-3068.459430908377</v>
      </c>
      <c r="H53" s="23">
        <f>+'Tr.Rec. AA-Cons'!H53</f>
        <v>0.1655814891921391</v>
      </c>
      <c r="I53" s="23">
        <f>+'Tr.Rec. AA-Mod'!H53</f>
        <v>0.1590513849097036</v>
      </c>
      <c r="J53" s="6">
        <f t="shared" si="3"/>
        <v>1808.1950573857466</v>
      </c>
      <c r="K53" s="6">
        <f t="shared" si="4"/>
        <v>1832.9252972001989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114704.37002272598</v>
      </c>
      <c r="C54" s="3">
        <f>+'Tr.Rec. AA-Mod'!D54</f>
        <v>114044.14038371792</v>
      </c>
      <c r="D54" s="3">
        <f>+'Tr.Rec. AA-Mod'!E54</f>
        <v>94569.63820151775</v>
      </c>
      <c r="E54" s="3">
        <f>+'Tr.Rec. AA-Cons'!F54</f>
        <v>1254.2227338468801</v>
      </c>
      <c r="F54" s="3">
        <f>+'Tr.Rec. AA-Mod'!F54</f>
        <v>1247.003523082385</v>
      </c>
      <c r="G54" s="3">
        <f>+'Tr.Rec. AA-Mod'!G54</f>
        <v>-2322.3601681474393</v>
      </c>
      <c r="H54" s="23">
        <f>+'Tr.Rec. AA-Cons'!H54</f>
        <v>0.2013473182120823</v>
      </c>
      <c r="I54" s="23">
        <f>+'Tr.Rec. AA-Mod'!H54</f>
        <v>0.19474502182200182</v>
      </c>
      <c r="J54" s="6">
        <f t="shared" si="3"/>
        <v>1930.6782816293783</v>
      </c>
      <c r="K54" s="6">
        <f t="shared" si="4"/>
        <v>1712.432354067187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114464.75934703322</v>
      </c>
      <c r="C55" s="3">
        <f>+'Tr.Rec. AA-Mod'!D55</f>
        <v>113393.42210715552</v>
      </c>
      <c r="D55" s="3">
        <f>+'Tr.Rec. AA-Mod'!E55</f>
        <v>93220.42153000586</v>
      </c>
      <c r="E55" s="3">
        <f>+'Tr.Rec. AA-Cons'!F55</f>
        <v>-239.61067569276202</v>
      </c>
      <c r="F55" s="3">
        <f>+'Tr.Rec. AA-Mod'!F55</f>
        <v>-650.718276562402</v>
      </c>
      <c r="G55" s="3">
        <f>+'Tr.Rec. AA-Mod'!G55</f>
        <v>-1349.2166715118947</v>
      </c>
      <c r="H55" s="23">
        <f>+'Tr.Rec. AA-Cons'!H55</f>
        <v>0.2124433781702736</v>
      </c>
      <c r="I55" s="23">
        <f>+'Tr.Rec. AA-Mod'!H55</f>
        <v>0.2017300057714967</v>
      </c>
      <c r="J55" s="6">
        <f t="shared" si="3"/>
        <v>2301.0934018781445</v>
      </c>
      <c r="K55" s="6">
        <f t="shared" si="4"/>
        <v>1907.7072118228068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115240.87287972002</v>
      </c>
      <c r="C56" s="3">
        <f>+'Tr.Rec. AA-Mod'!D56</f>
        <v>114043.53634528312</v>
      </c>
      <c r="D56" s="3">
        <f>+'Tr.Rec. AA-Mod'!E56</f>
        <v>87293.77802265009</v>
      </c>
      <c r="E56" s="3">
        <f>+'Tr.Rec. AA-Cons'!F56</f>
        <v>776.1135326867952</v>
      </c>
      <c r="F56" s="3">
        <f>+'Tr.Rec. AA-Mod'!F56</f>
        <v>650.1142381276004</v>
      </c>
      <c r="G56" s="3">
        <f>+'Tr.Rec. AA-Mod'!G56</f>
        <v>-5926.643507355766</v>
      </c>
      <c r="H56" s="23">
        <f>+'Tr.Rec. AA-Cons'!H56</f>
        <v>0.2794709485706993</v>
      </c>
      <c r="I56" s="23">
        <f>+'Tr.Rec. AA-Mod'!H56</f>
        <v>0.2674975832263303</v>
      </c>
      <c r="J56" s="6">
        <f t="shared" si="3"/>
        <v>2817.619012569229</v>
      </c>
      <c r="K56" s="6">
        <f t="shared" si="4"/>
        <v>2336.249546872669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116918.8356259662</v>
      </c>
      <c r="C57" s="3">
        <f>+'Tr.Rec. AA-Mod'!D57</f>
        <v>115789.34331871672</v>
      </c>
      <c r="D57" s="3">
        <f>+'Tr.Rec. AA-Mod'!E57</f>
        <v>89813.3329140538</v>
      </c>
      <c r="E57" s="3">
        <f>+'Tr.Rec. AA-Cons'!F57</f>
        <v>1677.9627462461794</v>
      </c>
      <c r="F57" s="3">
        <f>+'Tr.Rec. AA-Mod'!F57</f>
        <v>1745.8069734336023</v>
      </c>
      <c r="G57" s="3">
        <f>+'Tr.Rec. AA-Mod'!G57</f>
        <v>2519.5548914037063</v>
      </c>
      <c r="H57" s="23">
        <f>+'Tr.Rec. AA-Cons'!H57</f>
        <v>0.2710550271191239</v>
      </c>
      <c r="I57" s="23">
        <f>+'Tr.Rec. AA-Mod'!H57</f>
        <v>0.2597601040466293</v>
      </c>
      <c r="J57" s="6">
        <f t="shared" si="3"/>
        <v>2958.5324663414</v>
      </c>
      <c r="K57" s="6">
        <f t="shared" si="4"/>
        <v>2532.734096432792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118620.38862558329</v>
      </c>
      <c r="C58" s="3">
        <f>+'Tr.Rec. AA-Mod'!D58</f>
        <v>117839.50783772895</v>
      </c>
      <c r="D58" s="3">
        <f>+'Tr.Rec. AA-Mod'!E58</f>
        <v>97577.52750638526</v>
      </c>
      <c r="E58" s="3">
        <f>+'Tr.Rec. AA-Cons'!F58</f>
        <v>1701.5529996170953</v>
      </c>
      <c r="F58" s="3">
        <f>+'Tr.Rec. AA-Mod'!F58</f>
        <v>2050.1645190122217</v>
      </c>
      <c r="G58" s="3">
        <f>+'Tr.Rec. AA-Mod'!G58</f>
        <v>7764.194592331463</v>
      </c>
      <c r="H58" s="23">
        <f>+'Tr.Rec. AA-Cons'!H58</f>
        <v>0.2104286111919802</v>
      </c>
      <c r="I58" s="23">
        <f>+'Tr.Rec. AA-Mod'!H58</f>
        <v>0.20261980331343676</v>
      </c>
      <c r="J58" s="6">
        <f t="shared" si="3"/>
        <v>2765.5600886763564</v>
      </c>
      <c r="K58" s="6">
        <f t="shared" si="4"/>
        <v>2423.3086956930765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117132.12895410146</v>
      </c>
      <c r="C59" s="3">
        <f>+'Tr.Rec. AA-Mod'!D59</f>
        <v>116497.63974802216</v>
      </c>
      <c r="D59" s="3">
        <f>+'Tr.Rec. AA-Mod'!E59</f>
        <v>97413.23420024576</v>
      </c>
      <c r="E59" s="3">
        <f>+'Tr.Rec. AA-Cons'!F59</f>
        <v>-1488.2596714818355</v>
      </c>
      <c r="F59" s="3">
        <f>+'Tr.Rec. AA-Mod'!F59</f>
        <v>-1341.8680897067825</v>
      </c>
      <c r="G59" s="3">
        <f>+'Tr.Rec. AA-Mod'!G59</f>
        <v>-164.2933061395015</v>
      </c>
      <c r="H59" s="23">
        <f>+'Tr.Rec. AA-Cons'!H59</f>
        <v>0.19718894753855698</v>
      </c>
      <c r="I59" s="23">
        <f>+'Tr.Rec. AA-Mod'!H59</f>
        <v>0.19084405547776406</v>
      </c>
      <c r="J59" s="6">
        <f t="shared" si="3"/>
        <v>3069.1557070994886</v>
      </c>
      <c r="K59" s="6">
        <f t="shared" si="4"/>
        <v>3031.8263191438446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118676.58015597932</v>
      </c>
      <c r="C60" s="3">
        <f>+'Tr.Rec. AA-Mod'!D60</f>
        <v>117948.97894538006</v>
      </c>
      <c r="D60" s="3">
        <f>+'Tr.Rec. AA-Mod'!E60</f>
        <v>97669.73162919458</v>
      </c>
      <c r="E60" s="3">
        <f>+'Tr.Rec. AA-Cons'!F60</f>
        <v>1544.4512018778623</v>
      </c>
      <c r="F60" s="3">
        <f>+'Tr.Rec. AA-Mod'!F60</f>
        <v>1451.3391973578982</v>
      </c>
      <c r="G60" s="3">
        <f>+'Tr.Rec. AA-Mod'!G60</f>
        <v>256.4974289488164</v>
      </c>
      <c r="H60" s="23">
        <f>+'Tr.Rec. AA-Cons'!H60</f>
        <v>0.2100684852678475</v>
      </c>
      <c r="I60" s="23">
        <f>+'Tr.Rec. AA-Mod'!H60</f>
        <v>0.20279247316185478</v>
      </c>
      <c r="J60" s="6">
        <f t="shared" si="3"/>
        <v>3285.525741382376</v>
      </c>
      <c r="K60" s="6">
        <f t="shared" si="4"/>
        <v>3500.6535085474507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121896.2879718897</v>
      </c>
      <c r="C61" s="3">
        <f>+'Tr.Rec. AA-Mod'!D61</f>
        <v>121996.89140595912</v>
      </c>
      <c r="D61" s="3">
        <f>+'Tr.Rec. AA-Mod'!E61</f>
        <v>103095.90264794772</v>
      </c>
      <c r="E61" s="3">
        <f>+'Tr.Rec. AA-Cons'!F61</f>
        <v>3219.707815910384</v>
      </c>
      <c r="F61" s="3">
        <f>+'Tr.Rec. AA-Mod'!F61</f>
        <v>4047.9124605790566</v>
      </c>
      <c r="G61" s="3">
        <f>+'Tr.Rec. AA-Mod'!G61</f>
        <v>5426.171018753143</v>
      </c>
      <c r="H61" s="23">
        <f>+'Tr.Rec. AA-Cons'!H61</f>
        <v>0.1880038532394197</v>
      </c>
      <c r="I61" s="23">
        <f>+'Tr.Rec. AA-Mod'!H61</f>
        <v>0.18900988758011406</v>
      </c>
      <c r="J61" s="6">
        <f t="shared" si="3"/>
        <v>3528.325252132712</v>
      </c>
      <c r="K61" s="6">
        <f t="shared" si="4"/>
        <v>3937.593270838689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122267.9672024438</v>
      </c>
      <c r="C62" s="3">
        <f>+'Tr.Rec. AA-Mod'!D62</f>
        <v>122609.45263705461</v>
      </c>
      <c r="D62" s="3">
        <f>+'Tr.Rec. AA-Mod'!E62</f>
        <v>105455.43556158895</v>
      </c>
      <c r="E62" s="3">
        <f>+'Tr.Rec. AA-Cons'!F62</f>
        <v>371.6792305541021</v>
      </c>
      <c r="F62" s="3">
        <f>+'Tr.Rec. AA-Mod'!F62</f>
        <v>612.5612310954893</v>
      </c>
      <c r="G62" s="3">
        <f>+'Tr.Rec. AA-Mod'!G62</f>
        <v>2359.532913641233</v>
      </c>
      <c r="H62" s="23">
        <f>+'Tr.Rec. AA-Cons'!H62</f>
        <v>0.16812531640854833</v>
      </c>
      <c r="I62" s="23">
        <f>+'Tr.Rec. AA-Mod'!H62</f>
        <v>0.17154017075465644</v>
      </c>
      <c r="J62" s="6">
        <f t="shared" si="3"/>
        <v>3332.7578493134756</v>
      </c>
      <c r="K62" s="6">
        <f t="shared" si="4"/>
        <v>3794.755314837896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123072.33178578533</v>
      </c>
      <c r="C63" s="3">
        <f>+'Tr.Rec. AA-Mod'!D63</f>
        <v>123485.27674679505</v>
      </c>
      <c r="D63" s="3">
        <f>+'Tr.Rec. AA-Mod'!E63</f>
        <v>107118.52025286357</v>
      </c>
      <c r="E63" s="3">
        <f>+'Tr.Rec. AA-Cons'!F63</f>
        <v>804.3645833415212</v>
      </c>
      <c r="F63" s="3">
        <f>+'Tr.Rec. AA-Mod'!F63</f>
        <v>875.8241097404389</v>
      </c>
      <c r="G63" s="3">
        <f>+'Tr.Rec. AA-Mod'!G63</f>
        <v>1663.0846912746201</v>
      </c>
      <c r="H63" s="23">
        <f>+'Tr.Rec. AA-Cons'!H63</f>
        <v>0.15953811532921747</v>
      </c>
      <c r="I63" s="23">
        <f>+'Tr.Rec. AA-Mod'!H63</f>
        <v>0.16366756493931467</v>
      </c>
      <c r="J63" s="6">
        <f t="shared" si="3"/>
        <v>3350.5240975263578</v>
      </c>
      <c r="K63" s="6">
        <f t="shared" si="4"/>
        <v>3855.358367238926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122523.08571424887</v>
      </c>
      <c r="C64" s="3">
        <f>+'Tr.Rec. AA-Mod'!D64</f>
        <v>122420.93798849135</v>
      </c>
      <c r="D64" s="3">
        <f>+'Tr.Rec. AA-Mod'!E64</f>
        <v>104591.67825188588</v>
      </c>
      <c r="E64" s="3">
        <f>+'Tr.Rec. AA-Cons'!F64</f>
        <v>-549.2460715364577</v>
      </c>
      <c r="F64" s="3">
        <f>+'Tr.Rec. AA-Mod'!F64</f>
        <v>-1064.3387583036965</v>
      </c>
      <c r="G64" s="3">
        <f>+'Tr.Rec. AA-Mod'!G64</f>
        <v>-2526.842000977689</v>
      </c>
      <c r="H64" s="23">
        <f>+'Tr.Rec. AA-Cons'!H64</f>
        <v>0.1793140746236297</v>
      </c>
      <c r="I64" s="23">
        <f>+'Tr.Rec. AA-Mod'!H64</f>
        <v>0.17829259736605452</v>
      </c>
      <c r="J64" s="6">
        <f t="shared" si="3"/>
        <v>3553.199796571691</v>
      </c>
      <c r="K64" s="6">
        <f t="shared" si="4"/>
        <v>4205.295474269893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124063.14991145328</v>
      </c>
      <c r="C65" s="3">
        <f>+'Tr.Rec. AA-Mod'!D65</f>
        <v>124115.30427406364</v>
      </c>
      <c r="D65" s="3">
        <f>+'Tr.Rec. AA-Mod'!E65</f>
        <v>106197.78250352696</v>
      </c>
      <c r="E65" s="3">
        <f>+'Tr.Rec. AA-Cons'!F65</f>
        <v>1540.0641972044104</v>
      </c>
      <c r="F65" s="3">
        <f>+'Tr.Rec. AA-Mod'!F65</f>
        <v>1694.3662855722941</v>
      </c>
      <c r="G65" s="3">
        <f>+'Tr.Rec. AA-Mod'!G65</f>
        <v>1606.1042516410816</v>
      </c>
      <c r="H65" s="23">
        <f>+'Tr.Rec. AA-Cons'!H65</f>
        <v>0.17865367407926325</v>
      </c>
      <c r="I65" s="23">
        <f>+'Tr.Rec. AA-Mod'!H65</f>
        <v>0.17917521770536693</v>
      </c>
      <c r="J65" s="6">
        <f t="shared" si="3"/>
        <v>3213.1913826118302</v>
      </c>
      <c r="K65" s="6">
        <f t="shared" si="4"/>
        <v>3890.652822238343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125987.46793619396</v>
      </c>
      <c r="C66" s="3">
        <f>+'Tr.Rec. AA-Mod'!D66</f>
        <v>127010.91151050958</v>
      </c>
      <c r="D66" s="3">
        <f>+'Tr.Rec. AA-Mod'!E66</f>
        <v>110505.68898975223</v>
      </c>
      <c r="E66" s="3">
        <f>+'Tr.Rec. AA-Cons'!F66</f>
        <v>1924.3180247406854</v>
      </c>
      <c r="F66" s="3">
        <f>+'Tr.Rec. AA-Mod'!F66</f>
        <v>2895.6072364459396</v>
      </c>
      <c r="G66" s="3">
        <f>+'Tr.Rec. AA-Mod'!G66</f>
        <v>4307.906486225271</v>
      </c>
      <c r="H66" s="23">
        <f>+'Tr.Rec. AA-Cons'!H66</f>
        <v>0.15481778946441715</v>
      </c>
      <c r="I66" s="23">
        <f>+'Tr.Rec. AA-Mod'!H66</f>
        <v>0.16505222520757346</v>
      </c>
      <c r="J66" s="6">
        <f t="shared" si="3"/>
        <v>2864.2237615068866</v>
      </c>
      <c r="K66" s="6">
        <f t="shared" si="4"/>
        <v>3499.655873581296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123283.59967001487</v>
      </c>
      <c r="C67" s="3">
        <f>+'Tr.Rec. AA-Mod'!D67</f>
        <v>124205.62089877049</v>
      </c>
      <c r="D67" s="3">
        <f>+'Tr.Rec. AA-Mod'!E67</f>
        <v>108233.38235861267</v>
      </c>
      <c r="E67" s="3">
        <f>+'Tr.Rec. AA-Cons'!F67</f>
        <v>-2703.8682661790954</v>
      </c>
      <c r="F67" s="3">
        <f>+'Tr.Rec. AA-Mod'!F67</f>
        <v>-2805.2906117390958</v>
      </c>
      <c r="G67" s="3">
        <f>+'Tr.Rec. AA-Mod'!G67</f>
        <v>-2272.306631139567</v>
      </c>
      <c r="H67" s="23">
        <f>+'Tr.Rec. AA-Cons'!H67</f>
        <v>0.15050217311402214</v>
      </c>
      <c r="I67" s="23">
        <f>+'Tr.Rec. AA-Mod'!H67</f>
        <v>0.15972238540157835</v>
      </c>
      <c r="J67" s="6">
        <f t="shared" si="3"/>
        <v>3026.9564089247783</v>
      </c>
      <c r="K67" s="6">
        <f t="shared" si="4"/>
        <v>3639.628945124314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124330.50015938946</v>
      </c>
      <c r="C68" s="3">
        <f>+'Tr.Rec. AA-Mod'!D68</f>
        <v>125050.75468656656</v>
      </c>
      <c r="D68" s="3">
        <f>+'Tr.Rec. AA-Mod'!E68</f>
        <v>109315.50760995653</v>
      </c>
      <c r="E68" s="3">
        <f>+'Tr.Rec. AA-Cons'!F68</f>
        <v>1046.9004893745878</v>
      </c>
      <c r="F68" s="3">
        <f>+'Tr.Rec. AA-Mod'!F68</f>
        <v>845.1337877960759</v>
      </c>
      <c r="G68" s="3">
        <f>+'Tr.Rec. AA-Mod'!G68</f>
        <v>1082.1252513438667</v>
      </c>
      <c r="H68" s="23">
        <f>+'Tr.Rec. AA-Cons'!H68</f>
        <v>0.15014992549432904</v>
      </c>
      <c r="I68" s="23">
        <f>+'Tr.Rec. AA-Mod'!H68</f>
        <v>0.15735247076610026</v>
      </c>
      <c r="J68" s="6">
        <f t="shared" si="3"/>
        <v>2962.4849760454576</v>
      </c>
      <c r="K68" s="6">
        <f t="shared" si="4"/>
        <v>3539.9968562253234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128169.97621076544</v>
      </c>
      <c r="C69" s="3">
        <f>+'Tr.Rec. AA-Mod'!D69</f>
        <v>129387.46734861333</v>
      </c>
      <c r="D69" s="3">
        <f>+'Tr.Rec. AA-Mod'!E69</f>
        <v>114277.83090265677</v>
      </c>
      <c r="E69" s="3">
        <f>+'Tr.Rec. AA-Cons'!F69</f>
        <v>3839.476051375983</v>
      </c>
      <c r="F69" s="3">
        <f>+'Tr.Rec. AA-Mod'!F69</f>
        <v>4336.712662046761</v>
      </c>
      <c r="G69" s="3">
        <f>+'Tr.Rec. AA-Mod'!G69</f>
        <v>4962.323292700239</v>
      </c>
      <c r="H69" s="23">
        <f>+'Tr.Rec. AA-Cons'!H69</f>
        <v>0.13892145308108672</v>
      </c>
      <c r="I69" s="23">
        <f>+'Tr.Rec. AA-Mod'!H69</f>
        <v>0.15109636445956554</v>
      </c>
      <c r="J69" s="6">
        <f t="shared" si="3"/>
        <v>2491.996572939632</v>
      </c>
      <c r="K69" s="6">
        <f t="shared" si="4"/>
        <v>2931.3185923233386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126443.05934664275</v>
      </c>
      <c r="C70" s="3">
        <f>+'Tr.Rec. AA-Mod'!D70</f>
        <v>127506.18951920426</v>
      </c>
      <c r="D70" s="3">
        <f>+'Tr.Rec. AA-Mod'!E70</f>
        <v>114273.57593303864</v>
      </c>
      <c r="E70" s="3">
        <f>+'Tr.Rec. AA-Cons'!F70</f>
        <v>-1726.916864122686</v>
      </c>
      <c r="F70" s="3">
        <f>+'Tr.Rec. AA-Mod'!F70</f>
        <v>-1881.2778294090676</v>
      </c>
      <c r="G70" s="3">
        <f>+'Tr.Rec. AA-Mod'!G70</f>
        <v>-4.254969618137693</v>
      </c>
      <c r="H70" s="23">
        <f>+'Tr.Rec. AA-Cons'!H70</f>
        <v>0.1216948341360411</v>
      </c>
      <c r="I70" s="23">
        <f>+'Tr.Rec. AA-Mod'!H70</f>
        <v>0.1323261358616561</v>
      </c>
      <c r="J70" s="6">
        <f t="shared" si="3"/>
        <v>1963.5155811200991</v>
      </c>
      <c r="K70" s="6">
        <f t="shared" si="4"/>
        <v>2202.3032375379335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126793.01158842281</v>
      </c>
      <c r="C71" s="3">
        <f>+'Tr.Rec. AA-Mod'!D71</f>
        <v>126825.63815126677</v>
      </c>
      <c r="D71" s="3">
        <f>+'Tr.Rec. AA-Mod'!E71</f>
        <v>112464.67512060105</v>
      </c>
      <c r="E71" s="3">
        <f>+'Tr.Rec. AA-Cons'!F71</f>
        <v>349.95224178006174</v>
      </c>
      <c r="F71" s="3">
        <f>+'Tr.Rec. AA-Mod'!F71</f>
        <v>-680.5513679374853</v>
      </c>
      <c r="G71" s="3">
        <f>+'Tr.Rec. AA-Mod'!G71</f>
        <v>-1808.9008124375832</v>
      </c>
      <c r="H71" s="23">
        <f>+'Tr.Rec. AA-Cons'!H71</f>
        <v>0.14328336467821767</v>
      </c>
      <c r="I71" s="23">
        <f>+'Tr.Rec. AA-Mod'!H71</f>
        <v>0.1436096303066572</v>
      </c>
      <c r="J71" s="6">
        <f t="shared" si="3"/>
        <v>1986.4744841844795</v>
      </c>
      <c r="K71" s="6">
        <f t="shared" si="4"/>
        <v>2131.2608741403587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125982.64416817891</v>
      </c>
      <c r="C72" s="3">
        <f>+'Tr.Rec. AA-Mod'!D72</f>
        <v>125445.84307683856</v>
      </c>
      <c r="D72" s="3">
        <f>+'Tr.Rec. AA-Mod'!E72</f>
        <v>110131.82271086167</v>
      </c>
      <c r="E72" s="3">
        <f>+'Tr.Rec. AA-Cons'!F72</f>
        <v>-810.3674202438997</v>
      </c>
      <c r="F72" s="3">
        <f>+'Tr.Rec. AA-Mod'!F72</f>
        <v>-1379.7950744282134</v>
      </c>
      <c r="G72" s="3">
        <f>+'Tr.Rec. AA-Mod'!G72</f>
        <v>-2332.852409739382</v>
      </c>
      <c r="H72" s="23">
        <f>+'Tr.Rec. AA-Cons'!H72</f>
        <v>0.15850821457317266</v>
      </c>
      <c r="I72" s="23">
        <f>+'Tr.Rec. AA-Mod'!H72</f>
        <v>0.15314020365976888</v>
      </c>
      <c r="J72" s="6">
        <f t="shared" si="3"/>
        <v>2028.827200572203</v>
      </c>
      <c r="K72" s="6">
        <f t="shared" si="4"/>
        <v>2053.829689274389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127921.96751660995</v>
      </c>
      <c r="C73" s="3">
        <f>+'Tr.Rec. AA-Mod'!D73</f>
        <v>127874.3795373856</v>
      </c>
      <c r="D73" s="3">
        <f>+'Tr.Rec. AA-Mod'!E73</f>
        <v>112775.86343398776</v>
      </c>
      <c r="E73" s="3">
        <f>+'Tr.Rec. AA-Cons'!F73</f>
        <v>1939.323348431033</v>
      </c>
      <c r="F73" s="3">
        <f>+'Tr.Rec. AA-Mod'!F73</f>
        <v>2428.5364605470386</v>
      </c>
      <c r="G73" s="3">
        <f>+'Tr.Rec. AA-Mod'!G73</f>
        <v>2644.0407231260906</v>
      </c>
      <c r="H73" s="23">
        <f>+'Tr.Rec. AA-Cons'!H73</f>
        <v>0.15146104082622203</v>
      </c>
      <c r="I73" s="23">
        <f>+'Tr.Rec. AA-Mod'!H73</f>
        <v>0.15098516103397852</v>
      </c>
      <c r="J73" s="6">
        <f t="shared" si="3"/>
        <v>2039.9015396799816</v>
      </c>
      <c r="K73" s="6">
        <f t="shared" si="4"/>
        <v>2015.6056850808461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128725.99058303177</v>
      </c>
      <c r="C74" s="3">
        <f>+'Tr.Rec. AA-Mod'!D74</f>
        <v>128137.37610538979</v>
      </c>
      <c r="D74" s="3">
        <f>+'Tr.Rec. AA-Mod'!E74</f>
        <v>111000.58608716044</v>
      </c>
      <c r="E74" s="3">
        <f>+'Tr.Rec. AA-Cons'!F74</f>
        <v>804.0230664218252</v>
      </c>
      <c r="F74" s="3">
        <f>+'Tr.Rec. AA-Mod'!F74</f>
        <v>262.99656800419325</v>
      </c>
      <c r="G74" s="3">
        <f>+'Tr.Rec. AA-Mod'!G74</f>
        <v>-1775.2773468273226</v>
      </c>
      <c r="H74" s="23">
        <f>+'Tr.Rec. AA-Cons'!H74</f>
        <v>0.17725404495871344</v>
      </c>
      <c r="I74" s="23">
        <f>+'Tr.Rec. AA-Mod'!H74</f>
        <v>0.17136790018229364</v>
      </c>
      <c r="J74" s="6">
        <f t="shared" si="3"/>
        <v>1821.4656794137684</v>
      </c>
      <c r="K74" s="6">
        <f t="shared" si="4"/>
        <v>1683.0708581872782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128709.4788648438</v>
      </c>
      <c r="C75" s="3">
        <f>+'Tr.Rec. AA-Mod'!D75</f>
        <v>128465.96241158554</v>
      </c>
      <c r="D75" s="3">
        <f>+'Tr.Rec. AA-Mod'!E75</f>
        <v>113038.33897377097</v>
      </c>
      <c r="E75" s="3">
        <f>+'Tr.Rec. AA-Cons'!F75</f>
        <v>-16.51171818797593</v>
      </c>
      <c r="F75" s="3">
        <f>+'Tr.Rec. AA-Mod'!F75</f>
        <v>328.5863061957498</v>
      </c>
      <c r="G75" s="3">
        <f>+'Tr.Rec. AA-Mod'!G75</f>
        <v>2037.7528866105276</v>
      </c>
      <c r="H75" s="23">
        <f>+'Tr.Rec. AA-Cons'!H75</f>
        <v>0.1567113989107285</v>
      </c>
      <c r="I75" s="23">
        <f>+'Tr.Rec. AA-Mod'!H75</f>
        <v>0.15427623437814586</v>
      </c>
      <c r="J75" s="6">
        <f aca="true" t="shared" si="6" ref="J75:J106">STDEVP(B66:B77)</f>
        <v>1798.7700406597762</v>
      </c>
      <c r="K75" s="6">
        <f aca="true" t="shared" si="7" ref="K75:K106">STDEVP(C66:C77)</f>
        <v>1475.0172013739186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128400.09539811341</v>
      </c>
      <c r="C76" s="3">
        <f>+'Tr.Rec. AA-Mod'!D76</f>
        <v>128299.11865790299</v>
      </c>
      <c r="D76" s="3">
        <f>+'Tr.Rec. AA-Mod'!E76</f>
        <v>113320.50407693395</v>
      </c>
      <c r="E76" s="3">
        <f>+'Tr.Rec. AA-Cons'!F76</f>
        <v>-309.38346673038905</v>
      </c>
      <c r="F76" s="3">
        <f>+'Tr.Rec. AA-Mod'!F76</f>
        <v>-166.84375368255132</v>
      </c>
      <c r="G76" s="3">
        <f>+'Tr.Rec. AA-Mod'!G76</f>
        <v>282.1651031629881</v>
      </c>
      <c r="H76" s="23">
        <f>+'Tr.Rec. AA-Cons'!H76</f>
        <v>0.15079591321179464</v>
      </c>
      <c r="I76" s="23">
        <f>+'Tr.Rec. AA-Mod'!H76</f>
        <v>0.14978614580969052</v>
      </c>
      <c r="J76" s="6">
        <f t="shared" si="6"/>
        <v>1900.4936747541192</v>
      </c>
      <c r="K76" s="6">
        <f t="shared" si="7"/>
        <v>1483.3261966851808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124267.64704213996</v>
      </c>
      <c r="C77" s="3">
        <f>+'Tr.Rec. AA-Mod'!D77</f>
        <v>126504.62667278474</v>
      </c>
      <c r="D77" s="3">
        <f>+'Tr.Rec. AA-Mod'!E77</f>
        <v>112155.48192658793</v>
      </c>
      <c r="E77" s="3">
        <f>+'Tr.Rec. AA-Cons'!F77</f>
        <v>-4132.448355973451</v>
      </c>
      <c r="F77" s="3">
        <f>+'Tr.Rec. AA-Mod'!F77</f>
        <v>-1794.4919851182494</v>
      </c>
      <c r="G77" s="3">
        <f>+'Tr.Rec. AA-Mod'!G77</f>
        <v>-1165.0221503460198</v>
      </c>
      <c r="H77" s="23">
        <f>+'Tr.Rec. AA-Cons'!H77</f>
        <v>0.1211216511555202</v>
      </c>
      <c r="I77" s="23">
        <f>+'Tr.Rec. AA-Mod'!H77</f>
        <v>0.14349144746196818</v>
      </c>
      <c r="J77" s="6">
        <f t="shared" si="6"/>
        <v>1858.9650347767436</v>
      </c>
      <c r="K77" s="6">
        <f t="shared" si="7"/>
        <v>1241.1322958564365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124325.78848648282</v>
      </c>
      <c r="C78" s="3">
        <f>+'Tr.Rec. AA-Mod'!D78</f>
        <v>126494.17518769813</v>
      </c>
      <c r="D78" s="3">
        <f>+'Tr.Rec. AA-Mod'!E78</f>
        <v>115453.59807656062</v>
      </c>
      <c r="E78" s="3">
        <f>+'Tr.Rec. AA-Cons'!F78</f>
        <v>58.141444342865725</v>
      </c>
      <c r="F78" s="3">
        <f>+'Tr.Rec. AA-Mod'!F78</f>
        <v>-10.451485086610774</v>
      </c>
      <c r="G78" s="3">
        <f>+'Tr.Rec. AA-Mod'!G78</f>
        <v>3298.1161499726877</v>
      </c>
      <c r="H78" s="23">
        <f>+'Tr.Rec. AA-Cons'!H78</f>
        <v>0.08872190409922198</v>
      </c>
      <c r="I78" s="23">
        <f>+'Tr.Rec. AA-Mod'!H78</f>
        <v>0.11040577111137506</v>
      </c>
      <c r="J78" s="6">
        <f t="shared" si="6"/>
        <v>1887.9781442240587</v>
      </c>
      <c r="K78" s="6">
        <f t="shared" si="7"/>
        <v>1060.4722596203362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123593.74125730015</v>
      </c>
      <c r="C79" s="3">
        <f>+'Tr.Rec. AA-Mod'!D79</f>
        <v>126397.64657443092</v>
      </c>
      <c r="D79" s="3">
        <f>+'Tr.Rec. AA-Mod'!E79</f>
        <v>116909.21310642693</v>
      </c>
      <c r="E79" s="3">
        <f>+'Tr.Rec. AA-Cons'!F79</f>
        <v>-732.0472291826736</v>
      </c>
      <c r="F79" s="3">
        <f>+'Tr.Rec. AA-Mod'!F79</f>
        <v>-96.52861326720449</v>
      </c>
      <c r="G79" s="3">
        <f>+'Tr.Rec. AA-Mod'!G79</f>
        <v>1455.6150298663124</v>
      </c>
      <c r="H79" s="23">
        <f>+'Tr.Rec. AA-Cons'!H79</f>
        <v>0.06684528150873237</v>
      </c>
      <c r="I79" s="23">
        <f>+'Tr.Rec. AA-Mod'!H79</f>
        <v>0.0948843346800401</v>
      </c>
      <c r="J79" s="6">
        <f t="shared" si="6"/>
        <v>2060.960514913789</v>
      </c>
      <c r="K79" s="6">
        <f t="shared" si="7"/>
        <v>989.8004381247079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124043.54079080494</v>
      </c>
      <c r="C80" s="3">
        <f>+'Tr.Rec. AA-Mod'!D80</f>
        <v>127172.18819692808</v>
      </c>
      <c r="D80" s="3">
        <f>+'Tr.Rec. AA-Mod'!E80</f>
        <v>118516.67501056587</v>
      </c>
      <c r="E80" s="3">
        <f>+'Tr.Rec. AA-Cons'!F80</f>
        <v>449.799533504789</v>
      </c>
      <c r="F80" s="3">
        <f>+'Tr.Rec. AA-Mod'!F80</f>
        <v>774.5416224971559</v>
      </c>
      <c r="G80" s="3">
        <f>+'Tr.Rec. AA-Mod'!G80</f>
        <v>1607.4619041389378</v>
      </c>
      <c r="H80" s="23">
        <f>+'Tr.Rec. AA-Cons'!H80</f>
        <v>0.05526865780239065</v>
      </c>
      <c r="I80" s="23">
        <f>+'Tr.Rec. AA-Mod'!H80</f>
        <v>0.08655513186362218</v>
      </c>
      <c r="J80" s="6">
        <f t="shared" si="6"/>
        <v>2206.8320826778154</v>
      </c>
      <c r="K80" s="6">
        <f t="shared" si="7"/>
        <v>1015.3969728073225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122760.13012647339</v>
      </c>
      <c r="C81" s="3">
        <f>+'Tr.Rec. AA-Mod'!D81</f>
        <v>125484.56278868242</v>
      </c>
      <c r="D81" s="3">
        <f>+'Tr.Rec. AA-Mod'!E81</f>
        <v>116246.1587831695</v>
      </c>
      <c r="E81" s="3">
        <f>+'Tr.Rec. AA-Cons'!F81</f>
        <v>-1283.4106643315463</v>
      </c>
      <c r="F81" s="3">
        <f>+'Tr.Rec. AA-Mod'!F81</f>
        <v>-1687.625408245658</v>
      </c>
      <c r="G81" s="3">
        <f>+'Tr.Rec. AA-Mod'!G81</f>
        <v>-2270.516227396365</v>
      </c>
      <c r="H81" s="23">
        <f>+'Tr.Rec. AA-Cons'!H81</f>
        <v>0.06513971343303893</v>
      </c>
      <c r="I81" s="23">
        <f>+'Tr.Rec. AA-Mod'!H81</f>
        <v>0.09238404005512924</v>
      </c>
      <c r="J81" s="6">
        <f t="shared" si="6"/>
        <v>2247.1593643030305</v>
      </c>
      <c r="K81" s="6">
        <f t="shared" si="7"/>
        <v>1025.6196356515009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123060.82723347591</v>
      </c>
      <c r="C82" s="3">
        <f>+'Tr.Rec. AA-Mod'!D82</f>
        <v>126050.64902579515</v>
      </c>
      <c r="D82" s="3">
        <f>+'Tr.Rec. AA-Mod'!E82</f>
        <v>116608.5385870172</v>
      </c>
      <c r="E82" s="3">
        <f>+'Tr.Rec. AA-Cons'!F82</f>
        <v>300.69710700251744</v>
      </c>
      <c r="F82" s="3">
        <f>+'Tr.Rec. AA-Mod'!F82</f>
        <v>566.0862371127296</v>
      </c>
      <c r="G82" s="3">
        <f>+'Tr.Rec. AA-Mod'!G82</f>
        <v>362.37980384769617</v>
      </c>
      <c r="H82" s="23">
        <f>+'Tr.Rec. AA-Cons'!H82</f>
        <v>0.06452288646458704</v>
      </c>
      <c r="I82" s="23">
        <f>+'Tr.Rec. AA-Mod'!H82</f>
        <v>0.0944211043877794</v>
      </c>
      <c r="J82" s="6">
        <f t="shared" si="6"/>
        <v>2314.76792931508</v>
      </c>
      <c r="K82" s="6">
        <f t="shared" si="7"/>
        <v>998.9704440932533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123685.26073601846</v>
      </c>
      <c r="C83" s="3">
        <f>+'Tr.Rec. AA-Mod'!D83</f>
        <v>126404.04459782194</v>
      </c>
      <c r="D83" s="3">
        <f>+'Tr.Rec. AA-Mod'!E83</f>
        <v>116326.05409695004</v>
      </c>
      <c r="E83" s="3">
        <f>+'Tr.Rec. AA-Cons'!F83</f>
        <v>624.4335025425535</v>
      </c>
      <c r="F83" s="3">
        <f>+'Tr.Rec. AA-Mod'!F83</f>
        <v>353.39557202678407</v>
      </c>
      <c r="G83" s="3">
        <f>+'Tr.Rec. AA-Mod'!G83</f>
        <v>-282.48449006715964</v>
      </c>
      <c r="H83" s="23">
        <f>+'Tr.Rec. AA-Cons'!H83</f>
        <v>0.07359206639068416</v>
      </c>
      <c r="I83" s="23">
        <f>+'Tr.Rec. AA-Mod'!H83</f>
        <v>0.1007799050087188</v>
      </c>
      <c r="J83" s="6">
        <f t="shared" si="6"/>
        <v>2622.8339119730053</v>
      </c>
      <c r="K83" s="6">
        <f t="shared" si="7"/>
        <v>1741.1040137729365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123318.8251449897</v>
      </c>
      <c r="C84" s="3">
        <f>+'Tr.Rec. AA-Mod'!D84</f>
        <v>125687.89045136681</v>
      </c>
      <c r="D84" s="3">
        <f>+'Tr.Rec. AA-Mod'!E84</f>
        <v>115450.59149525467</v>
      </c>
      <c r="E84" s="3">
        <f>+'Tr.Rec. AA-Cons'!F84</f>
        <v>-366.4355910287559</v>
      </c>
      <c r="F84" s="3">
        <f>+'Tr.Rec. AA-Mod'!F84</f>
        <v>-716.1541464551265</v>
      </c>
      <c r="G84" s="3">
        <f>+'Tr.Rec. AA-Mod'!G84</f>
        <v>-875.4626016953698</v>
      </c>
      <c r="H84" s="23">
        <f>+'Tr.Rec. AA-Cons'!H84</f>
        <v>0.07868233649735035</v>
      </c>
      <c r="I84" s="23">
        <f>+'Tr.Rec. AA-Mod'!H84</f>
        <v>0.1023729895611214</v>
      </c>
      <c r="J84" s="6">
        <f t="shared" si="6"/>
        <v>2445.2462330109324</v>
      </c>
      <c r="K84" s="6">
        <f t="shared" si="7"/>
        <v>2018.233897926393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119650.79448693657</v>
      </c>
      <c r="C85" s="3">
        <f>+'Tr.Rec. AA-Mod'!D85</f>
        <v>121562.40505703805</v>
      </c>
      <c r="D85" s="3">
        <f>+'Tr.Rec. AA-Mod'!E85</f>
        <v>112207.84438290755</v>
      </c>
      <c r="E85" s="3">
        <f>+'Tr.Rec. AA-Cons'!F85</f>
        <v>-3668.0306580531324</v>
      </c>
      <c r="F85" s="3">
        <f>+'Tr.Rec. AA-Mod'!F85</f>
        <v>-4125.48539432876</v>
      </c>
      <c r="G85" s="3">
        <f>+'Tr.Rec. AA-Mod'!G85</f>
        <v>-3242.7471123471187</v>
      </c>
      <c r="H85" s="23">
        <f>+'Tr.Rec. AA-Cons'!H85</f>
        <v>0.07442950104029022</v>
      </c>
      <c r="I85" s="23">
        <f>+'Tr.Rec. AA-Mod'!H85</f>
        <v>0.09354560674130497</v>
      </c>
      <c r="J85" s="6">
        <f t="shared" si="6"/>
        <v>2075.1146386637915</v>
      </c>
      <c r="K85" s="6">
        <f t="shared" si="7"/>
        <v>2110.3627245803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121161.8534569002</v>
      </c>
      <c r="C86" s="3">
        <f>+'Tr.Rec. AA-Mod'!D86</f>
        <v>122072.60419350294</v>
      </c>
      <c r="D86" s="3">
        <f>+'Tr.Rec. AA-Mod'!E86</f>
        <v>106149.70762306068</v>
      </c>
      <c r="E86" s="3">
        <f>+'Tr.Rec. AA-Cons'!F86</f>
        <v>1511.0589699636184</v>
      </c>
      <c r="F86" s="3">
        <f>+'Tr.Rec. AA-Mod'!F86</f>
        <v>510.19913646488567</v>
      </c>
      <c r="G86" s="3">
        <f>+'Tr.Rec. AA-Mod'!G86</f>
        <v>-6058.136759846879</v>
      </c>
      <c r="H86" s="23">
        <f>+'Tr.Rec. AA-Cons'!H86</f>
        <v>0.1501214583383952</v>
      </c>
      <c r="I86" s="23">
        <f>+'Tr.Rec. AA-Mod'!H86</f>
        <v>0.15922896570442258</v>
      </c>
      <c r="J86" s="6">
        <f t="shared" si="6"/>
        <v>1699.9249178741668</v>
      </c>
      <c r="K86" s="6">
        <f t="shared" si="7"/>
        <v>2250.0342987120566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121143.23036230182</v>
      </c>
      <c r="C87" s="3">
        <f>+'Tr.Rec. AA-Mod'!D87</f>
        <v>122053.84111262474</v>
      </c>
      <c r="D87" s="3">
        <f>+'Tr.Rec. AA-Mod'!E87</f>
        <v>104797.9651516168</v>
      </c>
      <c r="E87" s="3">
        <f>+'Tr.Rec. AA-Cons'!F87</f>
        <v>-18.62309459836979</v>
      </c>
      <c r="F87" s="3">
        <f>+'Tr.Rec. AA-Mod'!F87</f>
        <v>-18.763080878197798</v>
      </c>
      <c r="G87" s="3">
        <f>+'Tr.Rec. AA-Mod'!G87</f>
        <v>-1351.742471443882</v>
      </c>
      <c r="H87" s="23">
        <f>+'Tr.Rec. AA-Cons'!H87</f>
        <v>0.16345265210685023</v>
      </c>
      <c r="I87" s="23">
        <f>+'Tr.Rec. AA-Mod'!H87</f>
        <v>0.1725587596100795</v>
      </c>
      <c r="J87" s="6">
        <f t="shared" si="6"/>
        <v>2456.5209233094556</v>
      </c>
      <c r="K87" s="6">
        <f t="shared" si="7"/>
        <v>3070.2447697923108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119268.94982790032</v>
      </c>
      <c r="C88" s="3">
        <f>+'Tr.Rec. AA-Mod'!D88</f>
        <v>120798.7528440271</v>
      </c>
      <c r="D88" s="3">
        <f>+'Tr.Rec. AA-Mod'!E88</f>
        <v>109371.69328709602</v>
      </c>
      <c r="E88" s="3">
        <f>+'Tr.Rec. AA-Cons'!F88</f>
        <v>-1874.2805344015069</v>
      </c>
      <c r="F88" s="3">
        <f>+'Tr.Rec. AA-Mod'!F88</f>
        <v>-1255.0882685976394</v>
      </c>
      <c r="G88" s="3">
        <f>+'Tr.Rec. AA-Mod'!G88</f>
        <v>4573.728135479221</v>
      </c>
      <c r="H88" s="23">
        <f>+'Tr.Rec. AA-Cons'!H88</f>
        <v>0.09897256540804289</v>
      </c>
      <c r="I88" s="23">
        <f>+'Tr.Rec. AA-Mod'!H88</f>
        <v>0.11427059556931085</v>
      </c>
      <c r="J88" s="6">
        <f t="shared" si="6"/>
        <v>2421.2736832539313</v>
      </c>
      <c r="K88" s="6">
        <f t="shared" si="7"/>
        <v>3105.212604068621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115672.39791634241</v>
      </c>
      <c r="C89" s="3">
        <f>+'Tr.Rec. AA-Mod'!D89</f>
        <v>116757.83596311498</v>
      </c>
      <c r="D89" s="3">
        <f>+'Tr.Rec. AA-Mod'!E89</f>
        <v>107436.10583711723</v>
      </c>
      <c r="E89" s="3">
        <f>+'Tr.Rec. AA-Cons'!F89</f>
        <v>-3596.551911557908</v>
      </c>
      <c r="F89" s="3">
        <f>+'Tr.Rec. AA-Mod'!F89</f>
        <v>-4040.9168809121184</v>
      </c>
      <c r="G89" s="3">
        <f>+'Tr.Rec. AA-Mod'!G89</f>
        <v>-1935.5874499787897</v>
      </c>
      <c r="H89" s="23">
        <f>+'Tr.Rec. AA-Cons'!H89</f>
        <v>0.08236292079225183</v>
      </c>
      <c r="I89" s="23">
        <f>+'Tr.Rec. AA-Mod'!H89</f>
        <v>0.09321730125997751</v>
      </c>
      <c r="J89" s="6">
        <f t="shared" si="6"/>
        <v>2329.106708223289</v>
      </c>
      <c r="K89" s="6">
        <f t="shared" si="7"/>
        <v>2985.740928649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119276.2152538157</v>
      </c>
      <c r="C90" s="3">
        <f>+'Tr.Rec. AA-Mod'!D90</f>
        <v>120395.47053375862</v>
      </c>
      <c r="D90" s="3">
        <f>+'Tr.Rec. AA-Mod'!E90</f>
        <v>110471.05196126163</v>
      </c>
      <c r="E90" s="3">
        <f>+'Tr.Rec. AA-Cons'!F90</f>
        <v>3603.817337473287</v>
      </c>
      <c r="F90" s="3">
        <f>+'Tr.Rec. AA-Mod'!F90</f>
        <v>3637.6345706436405</v>
      </c>
      <c r="G90" s="3">
        <f>+'Tr.Rec. AA-Mod'!G90</f>
        <v>3034.946124144408</v>
      </c>
      <c r="H90" s="23">
        <f>+'Tr.Rec. AA-Cons'!H90</f>
        <v>0.08805163292554052</v>
      </c>
      <c r="I90" s="23">
        <f>+'Tr.Rec. AA-Mod'!H90</f>
        <v>0.09924418572496996</v>
      </c>
      <c r="J90" s="6">
        <f t="shared" si="6"/>
        <v>2208.074696288701</v>
      </c>
      <c r="K90" s="6">
        <f t="shared" si="7"/>
        <v>2729.6776274802282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120926.0446742958</v>
      </c>
      <c r="C91" s="3">
        <f>+'Tr.Rec. AA-Mod'!D91</f>
        <v>122060.78150088195</v>
      </c>
      <c r="D91" s="3">
        <f>+'Tr.Rec. AA-Mod'!E91</f>
        <v>113813.9788847616</v>
      </c>
      <c r="E91" s="3">
        <f>+'Tr.Rec. AA-Cons'!F91</f>
        <v>1649.829420480106</v>
      </c>
      <c r="F91" s="3">
        <f>+'Tr.Rec. AA-Mod'!F91</f>
        <v>1665.310967123325</v>
      </c>
      <c r="G91" s="3">
        <f>+'Tr.Rec. AA-Mod'!G91</f>
        <v>3342.9269234999665</v>
      </c>
      <c r="H91" s="23">
        <f>+'Tr.Rec. AA-Cons'!H91</f>
        <v>0.07112065789534205</v>
      </c>
      <c r="I91" s="23">
        <f>+'Tr.Rec. AA-Mod'!H91</f>
        <v>0.08246802616120363</v>
      </c>
      <c r="J91" s="6">
        <f t="shared" si="6"/>
        <v>2178.5221552258563</v>
      </c>
      <c r="K91" s="6">
        <f t="shared" si="7"/>
        <v>2857.4636318161733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122539.00639822887</v>
      </c>
      <c r="C92" s="3">
        <f>+'Tr.Rec. AA-Mod'!D92</f>
        <v>123736.18527304487</v>
      </c>
      <c r="D92" s="3">
        <f>+'Tr.Rec. AA-Mod'!E92</f>
        <v>116834.38258892146</v>
      </c>
      <c r="E92" s="3">
        <f>+'Tr.Rec. AA-Cons'!F92</f>
        <v>1612.9617239330692</v>
      </c>
      <c r="F92" s="3">
        <f>+'Tr.Rec. AA-Mod'!F92</f>
        <v>1675.4037721629284</v>
      </c>
      <c r="G92" s="3">
        <f>+'Tr.Rec. AA-Mod'!G92</f>
        <v>3020.403704159864</v>
      </c>
      <c r="H92" s="23">
        <f>+'Tr.Rec. AA-Cons'!H92</f>
        <v>0.057046238093074075</v>
      </c>
      <c r="I92" s="23">
        <f>+'Tr.Rec. AA-Mod'!H92</f>
        <v>0.06901802684123393</v>
      </c>
      <c r="J92" s="6">
        <f t="shared" si="6"/>
        <v>2089.292948040738</v>
      </c>
      <c r="K92" s="6">
        <f t="shared" si="7"/>
        <v>2740.1789387098725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122234.8479017158</v>
      </c>
      <c r="C93" s="3">
        <f>+'Tr.Rec. AA-Mod'!D93</f>
        <v>126774.67584832317</v>
      </c>
      <c r="D93" s="3">
        <f>+'Tr.Rec. AA-Mod'!E93</f>
        <v>117362.59145050771</v>
      </c>
      <c r="E93" s="3">
        <f>+'Tr.Rec. AA-Cons'!F93</f>
        <v>-304.1584965130751</v>
      </c>
      <c r="F93" s="3">
        <f>+'Tr.Rec. AA-Mod'!F93</f>
        <v>3038.4905752782943</v>
      </c>
      <c r="G93" s="3">
        <f>+'Tr.Rec. AA-Mod'!G93</f>
        <v>528.2088615862449</v>
      </c>
      <c r="H93" s="23">
        <f>+'Tr.Rec. AA-Cons'!H93</f>
        <v>0.04872256451208079</v>
      </c>
      <c r="I93" s="23">
        <f>+'Tr.Rec. AA-Mod'!H93</f>
        <v>0.09412084397815446</v>
      </c>
      <c r="J93" s="6">
        <f t="shared" si="6"/>
        <v>1914.8424522767175</v>
      </c>
      <c r="K93" s="6">
        <f t="shared" si="7"/>
        <v>2533.690932283746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121114.22643325388</v>
      </c>
      <c r="C94" s="3">
        <f>+'Tr.Rec. AA-Mod'!D94</f>
        <v>124443.61311719986</v>
      </c>
      <c r="D94" s="3">
        <f>+'Tr.Rec. AA-Mod'!E94</f>
        <v>115162.07783888468</v>
      </c>
      <c r="E94" s="3">
        <f>+'Tr.Rec. AA-Cons'!F94</f>
        <v>-1120.621468461919</v>
      </c>
      <c r="F94" s="3">
        <f>+'Tr.Rec. AA-Mod'!F94</f>
        <v>-2331.062731123311</v>
      </c>
      <c r="G94" s="3">
        <f>+'Tr.Rec. AA-Mod'!G94</f>
        <v>-2200.513611623028</v>
      </c>
      <c r="H94" s="23">
        <f>+'Tr.Rec. AA-Cons'!H94</f>
        <v>0.05952148594369189</v>
      </c>
      <c r="I94" s="23">
        <f>+'Tr.Rec. AA-Mod'!H94</f>
        <v>0.09281535278315167</v>
      </c>
      <c r="J94" s="6">
        <f t="shared" si="6"/>
        <v>1803.884602902346</v>
      </c>
      <c r="K94" s="6">
        <f t="shared" si="7"/>
        <v>2486.854448288994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121308.11529619529</v>
      </c>
      <c r="C95" s="3">
        <f>+'Tr.Rec. AA-Mod'!D95</f>
        <v>123742.96692088194</v>
      </c>
      <c r="D95" s="3">
        <f>+'Tr.Rec. AA-Mod'!E95</f>
        <v>112734.8078561907</v>
      </c>
      <c r="E95" s="3">
        <f>+'Tr.Rec. AA-Cons'!F95</f>
        <v>193.88886294141412</v>
      </c>
      <c r="F95" s="3">
        <f>+'Tr.Rec. AA-Mod'!F95</f>
        <v>-700.6461963179172</v>
      </c>
      <c r="G95" s="3">
        <f>+'Tr.Rec. AA-Mod'!G95</f>
        <v>-2427.269982693979</v>
      </c>
      <c r="H95" s="23">
        <f>+'Tr.Rec. AA-Cons'!H95</f>
        <v>0.08573307440004596</v>
      </c>
      <c r="I95" s="23">
        <f>+'Tr.Rec. AA-Mod'!H95</f>
        <v>0.11008159064691236</v>
      </c>
      <c r="J95" s="6">
        <f t="shared" si="6"/>
        <v>2226.483477551107</v>
      </c>
      <c r="K95" s="6">
        <f t="shared" si="7"/>
        <v>2955.461355157058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122171.91900745696</v>
      </c>
      <c r="C96" s="3">
        <f>+'Tr.Rec. AA-Mod'!D96</f>
        <v>125211.62387159729</v>
      </c>
      <c r="D96" s="3">
        <f>+'Tr.Rec. AA-Mod'!E96</f>
        <v>115773.13173757285</v>
      </c>
      <c r="E96" s="3">
        <f>+'Tr.Rec. AA-Cons'!F96</f>
        <v>863.803711261673</v>
      </c>
      <c r="F96" s="3">
        <f>+'Tr.Rec. AA-Mod'!F96</f>
        <v>1468.6569507153472</v>
      </c>
      <c r="G96" s="3">
        <f>+'Tr.Rec. AA-Mod'!G96</f>
        <v>3038.3238813821517</v>
      </c>
      <c r="H96" s="23">
        <f>+'Tr.Rec. AA-Cons'!H96</f>
        <v>0.06398787269884121</v>
      </c>
      <c r="I96" s="23">
        <f>+'Tr.Rec. AA-Mod'!H96</f>
        <v>0.09438492134024434</v>
      </c>
      <c r="J96" s="6">
        <f t="shared" si="6"/>
        <v>2705.4979674663787</v>
      </c>
      <c r="K96" s="6">
        <f t="shared" si="7"/>
        <v>3441.011397376306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125440.0429570198</v>
      </c>
      <c r="C97" s="3">
        <f>+'Tr.Rec. AA-Mod'!D97</f>
        <v>128411.66568518477</v>
      </c>
      <c r="D97" s="3">
        <f>+'Tr.Rec. AA-Mod'!E97</f>
        <v>118285.84380607837</v>
      </c>
      <c r="E97" s="3">
        <f>+'Tr.Rec. AA-Cons'!F97</f>
        <v>3268.1239495628397</v>
      </c>
      <c r="F97" s="3">
        <f>+'Tr.Rec. AA-Mod'!F97</f>
        <v>3200.041813587479</v>
      </c>
      <c r="G97" s="3">
        <f>+'Tr.Rec. AA-Mod'!G97</f>
        <v>2512.7120685055124</v>
      </c>
      <c r="H97" s="23">
        <f>+'Tr.Rec. AA-Cons'!H97</f>
        <v>0.07154199150941443</v>
      </c>
      <c r="I97" s="23">
        <f>+'Tr.Rec. AA-Mod'!H97</f>
        <v>0.101258218791064</v>
      </c>
      <c r="J97" s="6">
        <f t="shared" si="6"/>
        <v>3332.162990127743</v>
      </c>
      <c r="K97" s="6">
        <f t="shared" si="7"/>
        <v>3954.7526378161183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126571.96458797279</v>
      </c>
      <c r="C98" s="3">
        <f>+'Tr.Rec. AA-Mod'!D98</f>
        <v>129588.92646012561</v>
      </c>
      <c r="D98" s="3">
        <f>+'Tr.Rec. AA-Mod'!E98</f>
        <v>120148.23360070103</v>
      </c>
      <c r="E98" s="3">
        <f>+'Tr.Rec. AA-Cons'!F98</f>
        <v>1131.9216309529875</v>
      </c>
      <c r="F98" s="3">
        <f>+'Tr.Rec. AA-Mod'!F98</f>
        <v>1177.260774940849</v>
      </c>
      <c r="G98" s="3">
        <f>+'Tr.Rec. AA-Mod'!G98</f>
        <v>1862.3897946226643</v>
      </c>
      <c r="H98" s="23">
        <f>+'Tr.Rec. AA-Cons'!H98</f>
        <v>0.06423730987271759</v>
      </c>
      <c r="I98" s="23">
        <f>+'Tr.Rec. AA-Mod'!H98</f>
        <v>0.09440692859424571</v>
      </c>
      <c r="J98" s="6">
        <f t="shared" si="6"/>
        <v>3559.9233910299054</v>
      </c>
      <c r="K98" s="6">
        <f t="shared" si="7"/>
        <v>4071.0343414669337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128549.10511648716</v>
      </c>
      <c r="C99" s="3">
        <f>+'Tr.Rec. AA-Mod'!D99</f>
        <v>131079.36242766588</v>
      </c>
      <c r="D99" s="3">
        <f>+'Tr.Rec. AA-Mod'!E99</f>
        <v>121374.57182507495</v>
      </c>
      <c r="E99" s="3">
        <f>+'Tr.Rec. AA-Cons'!F99</f>
        <v>1977.14052851437</v>
      </c>
      <c r="F99" s="3">
        <f>+'Tr.Rec. AA-Mod'!F99</f>
        <v>1490.4359675402666</v>
      </c>
      <c r="G99" s="3">
        <f>+'Tr.Rec. AA-Mod'!G99</f>
        <v>1226.338224373918</v>
      </c>
      <c r="H99" s="23">
        <f>+'Tr.Rec. AA-Cons'!H99</f>
        <v>0.07174533291412222</v>
      </c>
      <c r="I99" s="23">
        <f>+'Tr.Rec. AA-Mod'!H99</f>
        <v>0.09704790602590951</v>
      </c>
      <c r="J99" s="6">
        <f t="shared" si="6"/>
        <v>3395.712195600741</v>
      </c>
      <c r="K99" s="6">
        <f t="shared" si="7"/>
        <v>3623.409599057768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127824.5334964331</v>
      </c>
      <c r="C100" s="3">
        <f>+'Tr.Rec. AA-Mod'!D100</f>
        <v>130017.90964739378</v>
      </c>
      <c r="D100" s="3">
        <f>+'Tr.Rec. AA-Mod'!E100</f>
        <v>121248.55424056436</v>
      </c>
      <c r="E100" s="3">
        <f>+'Tr.Rec. AA-Cons'!F100</f>
        <v>-724.5716200540628</v>
      </c>
      <c r="F100" s="3">
        <f>+'Tr.Rec. AA-Mod'!F100</f>
        <v>-1061.4527802720986</v>
      </c>
      <c r="G100" s="3">
        <f>+'Tr.Rec. AA-Mod'!G100</f>
        <v>-126.01758451058413</v>
      </c>
      <c r="H100" s="23">
        <f>+'Tr.Rec. AA-Cons'!H100</f>
        <v>0.06575979255868747</v>
      </c>
      <c r="I100" s="23">
        <f>+'Tr.Rec. AA-Mod'!H100</f>
        <v>0.08769355406829438</v>
      </c>
      <c r="J100" s="6">
        <f t="shared" si="6"/>
        <v>3614.44797033888</v>
      </c>
      <c r="K100" s="6">
        <f t="shared" si="7"/>
        <v>3519.536970330374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130199.41848034385</v>
      </c>
      <c r="C101" s="3">
        <f>+'Tr.Rec. AA-Mod'!D101</f>
        <v>132230.52107103085</v>
      </c>
      <c r="D101" s="3">
        <f>+'Tr.Rec. AA-Mod'!E101</f>
        <v>123001.764127072</v>
      </c>
      <c r="E101" s="3">
        <f>+'Tr.Rec. AA-Cons'!F101</f>
        <v>2374.884983910757</v>
      </c>
      <c r="F101" s="3">
        <f>+'Tr.Rec. AA-Mod'!F101</f>
        <v>2212.611423637063</v>
      </c>
      <c r="G101" s="3">
        <f>+'Tr.Rec. AA-Mod'!G101</f>
        <v>1753.2098865076405</v>
      </c>
      <c r="H101" s="23">
        <f>+'Tr.Rec. AA-Cons'!H101</f>
        <v>0.07197654353271865</v>
      </c>
      <c r="I101" s="23">
        <f>+'Tr.Rec. AA-Mod'!H101</f>
        <v>0.09228756943958838</v>
      </c>
      <c r="J101" s="6">
        <f t="shared" si="6"/>
        <v>3933.4313652379815</v>
      </c>
      <c r="K101" s="6">
        <f t="shared" si="7"/>
        <v>3639.9264568834988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131282.77313632876</v>
      </c>
      <c r="C102" s="3">
        <f>+'Tr.Rec. AA-Mod'!D102</f>
        <v>132880.8100833549</v>
      </c>
      <c r="D102" s="3">
        <f>+'Tr.Rec. AA-Mod'!E102</f>
        <v>123337.23350337835</v>
      </c>
      <c r="E102" s="3">
        <f>+'Tr.Rec. AA-Cons'!F102</f>
        <v>1083.3546559849055</v>
      </c>
      <c r="F102" s="3">
        <f>+'Tr.Rec. AA-Mod'!F102</f>
        <v>650.289012324065</v>
      </c>
      <c r="G102" s="3">
        <f>+'Tr.Rec. AA-Mod'!G102</f>
        <v>335.46937630634056</v>
      </c>
      <c r="H102" s="23">
        <f>+'Tr.Rec. AA-Cons'!H102</f>
        <v>0.07945539632950416</v>
      </c>
      <c r="I102" s="23">
        <f>+'Tr.Rec. AA-Mod'!H102</f>
        <v>0.09543576579976554</v>
      </c>
      <c r="J102" s="6">
        <f t="shared" si="6"/>
        <v>4112.664966586252</v>
      </c>
      <c r="K102" s="6">
        <f t="shared" si="7"/>
        <v>3721.483717932158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132554.5606895537</v>
      </c>
      <c r="C103" s="3">
        <f>+'Tr.Rec. AA-Mod'!D103</f>
        <v>134843.43027215629</v>
      </c>
      <c r="D103" s="3">
        <f>+'Tr.Rec. AA-Mod'!E103</f>
        <v>125508.5696106308</v>
      </c>
      <c r="E103" s="3">
        <f>+'Tr.Rec. AA-Cons'!F103</f>
        <v>1271.7875532249454</v>
      </c>
      <c r="F103" s="3">
        <f>+'Tr.Rec. AA-Mod'!F103</f>
        <v>1962.6201888013748</v>
      </c>
      <c r="G103" s="3">
        <f>+'Tr.Rec. AA-Mod'!G103</f>
        <v>2171.3361072524567</v>
      </c>
      <c r="H103" s="23">
        <f>+'Tr.Rec. AA-Cons'!H103</f>
        <v>0.0704599107892292</v>
      </c>
      <c r="I103" s="23">
        <f>+'Tr.Rec. AA-Mod'!H103</f>
        <v>0.0933486066152549</v>
      </c>
      <c r="J103" s="6">
        <f t="shared" si="6"/>
        <v>4217.767304949786</v>
      </c>
      <c r="K103" s="6">
        <f t="shared" si="7"/>
        <v>4108.561179927398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132039.3477762163</v>
      </c>
      <c r="C104" s="3">
        <f>+'Tr.Rec. AA-Mod'!D104</f>
        <v>135002.42834706785</v>
      </c>
      <c r="D104" s="3">
        <f>+'Tr.Rec. AA-Mod'!E104</f>
        <v>126429.58490552977</v>
      </c>
      <c r="E104" s="3">
        <f>+'Tr.Rec. AA-Cons'!F104</f>
        <v>-515.2129133373965</v>
      </c>
      <c r="F104" s="3">
        <f>+'Tr.Rec. AA-Mod'!F104</f>
        <v>158.9980749115639</v>
      </c>
      <c r="G104" s="3">
        <f>+'Tr.Rec. AA-Mod'!G104</f>
        <v>921.0152948989708</v>
      </c>
      <c r="H104" s="23">
        <f>+'Tr.Rec. AA-Cons'!H104</f>
        <v>0.0560976287068653</v>
      </c>
      <c r="I104" s="23">
        <f>+'Tr.Rec. AA-Mod'!H104</f>
        <v>0.0857284344153808</v>
      </c>
      <c r="J104" s="6">
        <f t="shared" si="6"/>
        <v>4374.261621743871</v>
      </c>
      <c r="K104" s="6">
        <f t="shared" si="7"/>
        <v>4499.094582480895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133185.62912316527</v>
      </c>
      <c r="C105" s="3">
        <f>+'Tr.Rec. AA-Mod'!D105</f>
        <v>136742.6605532993</v>
      </c>
      <c r="D105" s="3">
        <f>+'Tr.Rec. AA-Mod'!E105</f>
        <v>128501.4322768049</v>
      </c>
      <c r="E105" s="3">
        <f>+'Tr.Rec. AA-Cons'!F105</f>
        <v>1146.281346948963</v>
      </c>
      <c r="F105" s="3">
        <f>+'Tr.Rec. AA-Mod'!F105</f>
        <v>1740.2322062314488</v>
      </c>
      <c r="G105" s="3">
        <f>+'Tr.Rec. AA-Mod'!G105</f>
        <v>2071.8473712751293</v>
      </c>
      <c r="H105" s="23">
        <f>+'Tr.Rec. AA-Cons'!H105</f>
        <v>0.04684196846360367</v>
      </c>
      <c r="I105" s="23">
        <f>+'Tr.Rec. AA-Mod'!H105</f>
        <v>0.08241228276494383</v>
      </c>
      <c r="J105" s="6">
        <f t="shared" si="6"/>
        <v>4677.4463520198115</v>
      </c>
      <c r="K105" s="6">
        <f t="shared" si="7"/>
        <v>4923.995255002391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136591.66711132484</v>
      </c>
      <c r="C106" s="3">
        <f>+'Tr.Rec. AA-Mod'!D106</f>
        <v>140134.15856876152</v>
      </c>
      <c r="D106" s="3">
        <f>+'Tr.Rec. AA-Mod'!E106</f>
        <v>130313.0203770207</v>
      </c>
      <c r="E106" s="3">
        <f>+'Tr.Rec. AA-Cons'!F106</f>
        <v>3406.0379881595727</v>
      </c>
      <c r="F106" s="3">
        <f>+'Tr.Rec. AA-Mod'!F106</f>
        <v>3391.498015462217</v>
      </c>
      <c r="G106" s="3">
        <f>+'Tr.Rec. AA-Mod'!G106</f>
        <v>1811.5881002157985</v>
      </c>
      <c r="H106" s="23">
        <f>+'Tr.Rec. AA-Cons'!H106</f>
        <v>0.06278646734304139</v>
      </c>
      <c r="I106" s="23">
        <f>+'Tr.Rec. AA-Mod'!H106</f>
        <v>0.09821138191740819</v>
      </c>
      <c r="J106" s="6">
        <f t="shared" si="6"/>
        <v>4251.23113016935</v>
      </c>
      <c r="K106" s="6">
        <f t="shared" si="7"/>
        <v>4619.862744829578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139964.94847495627</v>
      </c>
      <c r="C107" s="3">
        <f>+'Tr.Rec. AA-Mod'!D107</f>
        <v>143644.13115618407</v>
      </c>
      <c r="D107" s="3">
        <f>+'Tr.Rec. AA-Mod'!E107</f>
        <v>133775.64138887578</v>
      </c>
      <c r="E107" s="3">
        <f>+'Tr.Rec. AA-Cons'!F107</f>
        <v>3373.281363631424</v>
      </c>
      <c r="F107" s="3">
        <f>+'Tr.Rec. AA-Mod'!F107</f>
        <v>3509.972587422555</v>
      </c>
      <c r="G107" s="3">
        <f>+'Tr.Rec. AA-Mod'!G107</f>
        <v>3462.6210118550807</v>
      </c>
      <c r="H107" s="23">
        <f>+'Tr.Rec. AA-Cons'!H107</f>
        <v>0.061893070860804755</v>
      </c>
      <c r="I107" s="23">
        <f>+'Tr.Rec. AA-Mod'!H107</f>
        <v>0.09868489767308275</v>
      </c>
      <c r="J107" s="6">
        <f aca="true" t="shared" si="9" ref="J107:L108">STDEVP(B98:B109)</f>
        <v>4119.527651835219</v>
      </c>
      <c r="K107" s="6">
        <f t="shared" si="9"/>
        <v>4580.780464198959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137065.75386722275</v>
      </c>
      <c r="C108" s="3">
        <f>+'Tr.Rec. AA-Mod'!D108</f>
        <v>140389.63840602015</v>
      </c>
      <c r="D108" s="3">
        <f>+'Tr.Rec. AA-Mod'!E108</f>
        <v>129768.54738911714</v>
      </c>
      <c r="E108" s="3">
        <f>+'Tr.Rec. AA-Cons'!F108</f>
        <v>-2899.194607733516</v>
      </c>
      <c r="F108" s="3">
        <f>+'Tr.Rec. AA-Mod'!F108</f>
        <v>-3254.4927501639177</v>
      </c>
      <c r="G108" s="3">
        <f>+'Tr.Rec. AA-Mod'!G108</f>
        <v>-4007.0939997586393</v>
      </c>
      <c r="H108" s="23">
        <f>+'Tr.Rec. AA-Cons'!H108</f>
        <v>0.07297206478105611</v>
      </c>
      <c r="I108" s="23">
        <f>+'Tr.Rec. AA-Mod'!H108</f>
        <v>0.10621091016903006</v>
      </c>
      <c r="J108" s="6">
        <f t="shared" si="9"/>
        <v>3809.766261429511</v>
      </c>
      <c r="K108" s="6">
        <f t="shared" si="9"/>
        <v>4350.615636455385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138117.88867488183</v>
      </c>
      <c r="C109" s="3">
        <f>+'Tr.Rec. AA-Mod'!D109</f>
        <v>141511.5395428047</v>
      </c>
      <c r="D109" s="3">
        <f>+'Tr.Rec. AA-Mod'!E109</f>
        <v>132735.30297742388</v>
      </c>
      <c r="E109" s="3">
        <f>+'Tr.Rec. AA-Cons'!F109</f>
        <v>1052.1348076590803</v>
      </c>
      <c r="F109" s="3">
        <f>+'Tr.Rec. AA-Mod'!F109</f>
        <v>1121.9011367845524</v>
      </c>
      <c r="G109" s="3">
        <f>+'Tr.Rec. AA-Mod'!G109</f>
        <v>2966.75558830674</v>
      </c>
      <c r="H109" s="23">
        <f>+'Tr.Rec. AA-Cons'!H109</f>
        <v>0.05382585697457953</v>
      </c>
      <c r="I109" s="23">
        <f>+'Tr.Rec. AA-Mod'!H109</f>
        <v>0.08776236565380824</v>
      </c>
      <c r="J109" s="6">
        <f aca="true" t="shared" si="10" ref="J109:L110">STDEVP(B100:B111)</f>
        <v>3838.0879589716733</v>
      </c>
      <c r="K109" s="6">
        <f t="shared" si="10"/>
        <v>4385.501503014261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137197.5295296924</v>
      </c>
      <c r="C110" s="3">
        <f>+'Tr.Rec. AA-Mod'!D110</f>
        <v>140363.80341459505</v>
      </c>
      <c r="D110" s="3">
        <f>+'Tr.Rec. AA-Mod'!E110</f>
        <v>130583.99292817042</v>
      </c>
      <c r="E110" s="3">
        <f>+'Tr.Rec. AA-Cons'!F110</f>
        <v>-920.3591451894317</v>
      </c>
      <c r="F110" s="3">
        <f>+'Tr.Rec. AA-Mod'!F110</f>
        <v>-1147.7361282096535</v>
      </c>
      <c r="G110" s="3">
        <f>+'Tr.Rec. AA-Mod'!G110</f>
        <v>-2151.3100492534577</v>
      </c>
      <c r="H110" s="23">
        <f>+'Tr.Rec. AA-Cons'!H110</f>
        <v>0.06613536601521974</v>
      </c>
      <c r="I110" s="23">
        <f>+'Tr.Rec. AA-Mod'!H110</f>
        <v>0.09779810486424623</v>
      </c>
      <c r="J110" s="6">
        <f t="shared" si="10"/>
        <v>3992.7212655895337</v>
      </c>
      <c r="K110" s="6">
        <f t="shared" si="10"/>
        <v>4577.106497941263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140065.12570048549</v>
      </c>
      <c r="C111" s="3">
        <f>+'Tr.Rec. AA-Mod'!D111</f>
        <v>143383.2679065185</v>
      </c>
      <c r="D111" s="3">
        <f>+'Tr.Rec. AA-Mod'!E111</f>
        <v>133487.59595036253</v>
      </c>
      <c r="E111" s="3">
        <f>+'Tr.Rec. AA-Cons'!F111</f>
        <v>2867.5961707930837</v>
      </c>
      <c r="F111" s="3">
        <f>+'Tr.Rec. AA-Mod'!F111</f>
        <v>3019.464491923456</v>
      </c>
      <c r="G111" s="3">
        <f>+'Tr.Rec. AA-Mod'!G111</f>
        <v>2903.60302219211</v>
      </c>
      <c r="H111" s="23">
        <f>+'Tr.Rec. AA-Cons'!H111</f>
        <v>0.06577529750122957</v>
      </c>
      <c r="I111" s="23">
        <f>+'Tr.Rec. AA-Mod'!H111</f>
        <v>0.09895671956155971</v>
      </c>
      <c r="J111" s="6">
        <f aca="true" t="shared" si="11" ref="J111:L112">STDEVP(B102:B113)</f>
        <v>4272.5324205771485</v>
      </c>
      <c r="K111" s="6">
        <f t="shared" si="11"/>
        <v>4872.410304790694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143763.56701201672</v>
      </c>
      <c r="C112" s="3">
        <f>+'Tr.Rec. AA-Mod'!D112</f>
        <v>147813.78189840468</v>
      </c>
      <c r="D112" s="3">
        <f>+'Tr.Rec. AA-Mod'!E112</f>
        <v>138412.76471061842</v>
      </c>
      <c r="E112" s="3">
        <f>+'Tr.Rec. AA-Cons'!F112</f>
        <v>3698.4413115312345</v>
      </c>
      <c r="F112" s="3">
        <f>+'Tr.Rec. AA-Mod'!F112</f>
        <v>4430.513991886168</v>
      </c>
      <c r="G112" s="3">
        <f>+'Tr.Rec. AA-Mod'!G112</f>
        <v>4925.168760255881</v>
      </c>
      <c r="H112" s="23">
        <f>+'Tr.Rec. AA-Cons'!H112</f>
        <v>0.05350802301398305</v>
      </c>
      <c r="I112" s="23">
        <f>+'Tr.Rec. AA-Mod'!H112</f>
        <v>0.09401017187786276</v>
      </c>
      <c r="J112" s="6">
        <f t="shared" si="11"/>
        <v>4285.591308352459</v>
      </c>
      <c r="K112" s="6">
        <f t="shared" si="11"/>
        <v>4789.138418412277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144917.4016283774</v>
      </c>
      <c r="C113" s="3">
        <f>+'Tr.Rec. AA-Mod'!D113</f>
        <v>149310.04580018358</v>
      </c>
      <c r="D113" s="3">
        <f>+'Tr.Rec. AA-Mod'!E113</f>
        <v>140247.08571034463</v>
      </c>
      <c r="E113" s="3">
        <f>+'Tr.Rec. AA-Cons'!F113</f>
        <v>1153.8346163606911</v>
      </c>
      <c r="F113" s="3">
        <f>+'Tr.Rec. AA-Mod'!F113</f>
        <v>1496.2639017789043</v>
      </c>
      <c r="G113" s="3">
        <f>+'Tr.Rec. AA-Mod'!G113</f>
        <v>1834.3209997262165</v>
      </c>
      <c r="H113" s="23">
        <f>+'Tr.Rec. AA-Cons'!H113</f>
        <v>0.04670315918032775</v>
      </c>
      <c r="I113" s="23">
        <f>+'Tr.Rec. AA-Mod'!H113</f>
        <v>0.09062960089838956</v>
      </c>
      <c r="J113" s="6">
        <f aca="true" t="shared" si="12" ref="J113:L114">STDEVP(B104:B115)</f>
        <v>4203.486679914244</v>
      </c>
      <c r="K113" s="6">
        <f t="shared" si="12"/>
        <v>4558.92377456995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144367.8399017614</v>
      </c>
      <c r="C114" s="3">
        <f>+'Tr.Rec. AA-Mod'!D114</f>
        <v>148848.48964259704</v>
      </c>
      <c r="D114" s="3">
        <f>+'Tr.Rec. AA-Mod'!E114</f>
        <v>140082.7087341442</v>
      </c>
      <c r="E114" s="3">
        <f>+'Tr.Rec. AA-Cons'!F114</f>
        <v>-549.561726615997</v>
      </c>
      <c r="F114" s="3">
        <f>+'Tr.Rec. AA-Mod'!F114</f>
        <v>-461.5561575865431</v>
      </c>
      <c r="G114" s="3">
        <f>+'Tr.Rec. AA-Mod'!G114</f>
        <v>-164.37697620043764</v>
      </c>
      <c r="H114" s="23">
        <f>+'Tr.Rec. AA-Cons'!H114</f>
        <v>0.04285131167617218</v>
      </c>
      <c r="I114" s="23">
        <f>+'Tr.Rec. AA-Mod'!H114</f>
        <v>0.08765780908452836</v>
      </c>
      <c r="J114" s="6">
        <f t="shared" si="12"/>
        <v>3943.782959463187</v>
      </c>
      <c r="K114" s="6">
        <f t="shared" si="12"/>
        <v>4259.2156331598635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144359.1708624571</v>
      </c>
      <c r="C115" s="3">
        <f>+'Tr.Rec. AA-Mod'!D115</f>
        <v>147940.83978702384</v>
      </c>
      <c r="D115" s="3">
        <f>+'Tr.Rec. AA-Mod'!E115</f>
        <v>138972.145706798</v>
      </c>
      <c r="E115" s="3">
        <f>+'Tr.Rec. AA-Cons'!F115</f>
        <v>-8.66903930430999</v>
      </c>
      <c r="F115" s="3">
        <f>+'Tr.Rec. AA-Mod'!F115</f>
        <v>-907.649855573196</v>
      </c>
      <c r="G115" s="3">
        <f>+'Tr.Rec. AA-Mod'!G115</f>
        <v>-1110.5630273461866</v>
      </c>
      <c r="H115" s="23">
        <f>+'Tr.Rec. AA-Cons'!H115</f>
        <v>0.053870251556590976</v>
      </c>
      <c r="I115" s="23">
        <f>+'Tr.Rec. AA-Mod'!H115</f>
        <v>0.08968694080225825</v>
      </c>
      <c r="J115" s="6">
        <f aca="true" t="shared" si="13" ref="J115:L116">STDEVP(B106:B117)</f>
        <v>3742.120285701434</v>
      </c>
      <c r="K115" s="6">
        <f t="shared" si="13"/>
        <v>4080.5331841685975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145887.05168604504</v>
      </c>
      <c r="C116" s="3">
        <f>+'Tr.Rec. AA-Mod'!D116</f>
        <v>149974.46129525275</v>
      </c>
      <c r="D116" s="3">
        <f>+'Tr.Rec. AA-Mod'!E116</f>
        <v>142289.01275685697</v>
      </c>
      <c r="E116" s="3">
        <f>+'Tr.Rec. AA-Cons'!F116</f>
        <v>1527.8808235879405</v>
      </c>
      <c r="F116" s="3">
        <f>+'Tr.Rec. AA-Mod'!F116</f>
        <v>2033.6215082289127</v>
      </c>
      <c r="G116" s="3">
        <f>+'Tr.Rec. AA-Mod'!G116</f>
        <v>3316.867050058965</v>
      </c>
      <c r="H116" s="23">
        <f>+'Tr.Rec. AA-Cons'!H116</f>
        <v>0.035980389291880854</v>
      </c>
      <c r="I116" s="23">
        <f>+'Tr.Rec. AA-Mod'!H116</f>
        <v>0.0768544853839579</v>
      </c>
      <c r="J116" s="6">
        <f t="shared" si="13"/>
        <v>3785.4186622952457</v>
      </c>
      <c r="K116" s="6">
        <f t="shared" si="13"/>
        <v>4096.560579447761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147647.31687416797</v>
      </c>
      <c r="C117" s="3">
        <f>+'Tr.Rec. AA-Mod'!D117</f>
        <v>151641.48160687723</v>
      </c>
      <c r="D117" s="3">
        <f>+'Tr.Rec. AA-Mod'!E117</f>
        <v>143482.93750292892</v>
      </c>
      <c r="E117" s="3">
        <f>+'Tr.Rec. AA-Cons'!F117</f>
        <v>1760.2651881229249</v>
      </c>
      <c r="F117" s="3">
        <f>+'Tr.Rec. AA-Mod'!F117</f>
        <v>1667.020311624481</v>
      </c>
      <c r="G117" s="3">
        <f>+'Tr.Rec. AA-Mod'!G117</f>
        <v>1193.924746071949</v>
      </c>
      <c r="H117" s="23">
        <f>+'Tr.Rec. AA-Cons'!H117</f>
        <v>0.04164379371239035</v>
      </c>
      <c r="I117" s="23">
        <f>+'Tr.Rec. AA-Mod'!H117</f>
        <v>0.08158544103948295</v>
      </c>
      <c r="J117" s="6">
        <f aca="true" t="shared" si="14" ref="J117:L118">STDEVP(B108:B119)</f>
        <v>4459.385384180914</v>
      </c>
      <c r="K117" s="6">
        <f t="shared" si="14"/>
        <v>4819.435710983987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148027.5407840762</v>
      </c>
      <c r="C118" s="3">
        <f>+'Tr.Rec. AA-Mod'!D118</f>
        <v>151798.64932572082</v>
      </c>
      <c r="D118" s="3">
        <f>+'Tr.Rec. AA-Mod'!E118</f>
        <v>143493.81351280652</v>
      </c>
      <c r="E118" s="3">
        <f>+'Tr.Rec. AA-Cons'!F118</f>
        <v>380.22390990823624</v>
      </c>
      <c r="F118" s="3">
        <f>+'Tr.Rec. AA-Mod'!F118</f>
        <v>157.16771884358604</v>
      </c>
      <c r="G118" s="3">
        <f>+'Tr.Rec. AA-Mod'!G118</f>
        <v>10.876009877596516</v>
      </c>
      <c r="H118" s="23">
        <f>+'Tr.Rec. AA-Cons'!H118</f>
        <v>0.04533727271269683</v>
      </c>
      <c r="I118" s="23">
        <f>+'Tr.Rec. AA-Mod'!H118</f>
        <v>0.08304835812914302</v>
      </c>
      <c r="J118" s="6">
        <f t="shared" si="14"/>
        <v>4687.59058609462</v>
      </c>
      <c r="K118" s="6">
        <f t="shared" si="14"/>
        <v>5050.913946635569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151861.6174293444</v>
      </c>
      <c r="C119" s="3">
        <f>+'Tr.Rec. AA-Mod'!D119</f>
        <v>156294.0626971218</v>
      </c>
      <c r="D119" s="3">
        <f>+'Tr.Rec. AA-Mod'!E119</f>
        <v>148074.95077370183</v>
      </c>
      <c r="E119" s="3">
        <f>+'Tr.Rec. AA-Cons'!F119</f>
        <v>3834.0766452681855</v>
      </c>
      <c r="F119" s="3">
        <f>+'Tr.Rec. AA-Mod'!F119</f>
        <v>4495.413371400966</v>
      </c>
      <c r="G119" s="3">
        <f>+'Tr.Rec. AA-Mod'!G119</f>
        <v>4581.13726089531</v>
      </c>
      <c r="H119" s="23">
        <f>+'Tr.Rec. AA-Cons'!H119</f>
        <v>0.037866666556425566</v>
      </c>
      <c r="I119" s="23">
        <f>+'Tr.Rec. AA-Mod'!H119</f>
        <v>0.08219111923419953</v>
      </c>
      <c r="J119" s="6">
        <f aca="true" t="shared" si="15" ref="J119:L120">STDEVP(B110:B121)</f>
        <v>4617.666500329047</v>
      </c>
      <c r="K119" s="6">
        <f t="shared" si="15"/>
        <v>4810.936567864806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153046.37101759147</v>
      </c>
      <c r="C120" s="3">
        <f>+'Tr.Rec. AA-Mod'!D120</f>
        <v>157516.77431638635</v>
      </c>
      <c r="D120" s="3">
        <f>+'Tr.Rec. AA-Mod'!E120</f>
        <v>149364.14497671011</v>
      </c>
      <c r="E120" s="3">
        <f>+'Tr.Rec. AA-Cons'!F120</f>
        <v>1184.7535882470838</v>
      </c>
      <c r="F120" s="3">
        <f>+'Tr.Rec. AA-Mod'!F120</f>
        <v>1222.7116192645626</v>
      </c>
      <c r="G120" s="3">
        <f>+'Tr.Rec. AA-Mod'!G120</f>
        <v>1289.1942030082864</v>
      </c>
      <c r="H120" s="23">
        <f>+'Tr.Rec. AA-Cons'!H120</f>
        <v>0.036822260408813534</v>
      </c>
      <c r="I120" s="23">
        <f>+'Tr.Rec. AA-Mod'!H120</f>
        <v>0.08152629339676243</v>
      </c>
      <c r="J120" s="6">
        <f t="shared" si="15"/>
        <v>4664.487754817181</v>
      </c>
      <c r="K120" s="6">
        <f t="shared" si="15"/>
        <v>4556.688541532435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152402.2736549892</v>
      </c>
      <c r="C121" s="3">
        <f>+'Tr.Rec. AA-Mod'!D121</f>
        <v>155313.9572903924</v>
      </c>
      <c r="D121" s="3">
        <f>+'Tr.Rec. AA-Mod'!E121</f>
        <v>147670.53243986925</v>
      </c>
      <c r="E121" s="3">
        <f>+'Tr.Rec. AA-Cons'!F121</f>
        <v>-644.0973626022751</v>
      </c>
      <c r="F121" s="3">
        <f>+'Tr.Rec. AA-Mod'!F121</f>
        <v>-2202.8170259939507</v>
      </c>
      <c r="G121" s="3">
        <f>+'Tr.Rec. AA-Mod'!G121</f>
        <v>-1693.6125368408684</v>
      </c>
      <c r="H121" s="23">
        <f>+'Tr.Rec. AA-Cons'!H121</f>
        <v>0.047317412151199445</v>
      </c>
      <c r="I121" s="23">
        <f>+'Tr.Rec. AA-Mod'!H121</f>
        <v>0.0764342485052314</v>
      </c>
      <c r="J121" s="6">
        <f aca="true" t="shared" si="16" ref="J121:L122">STDEVP(B112:B123)</f>
        <v>4740.658757462565</v>
      </c>
      <c r="K121" s="6">
        <f t="shared" si="16"/>
        <v>4450.461994405021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156971.15336404016</v>
      </c>
      <c r="C122" s="3">
        <f>+'Tr.Rec. AA-Mod'!D122</f>
        <v>159822.20410335544</v>
      </c>
      <c r="D122" s="3">
        <f>+'Tr.Rec. AA-Mod'!E122</f>
        <v>150988.81561985845</v>
      </c>
      <c r="E122" s="3">
        <f>+'Tr.Rec. AA-Cons'!F122</f>
        <v>4568.8797090509615</v>
      </c>
      <c r="F122" s="3">
        <f>+'Tr.Rec. AA-Mod'!F122</f>
        <v>4508.246812963043</v>
      </c>
      <c r="G122" s="3">
        <f>+'Tr.Rec. AA-Mod'!G122</f>
        <v>3318.283179989201</v>
      </c>
      <c r="H122" s="23">
        <f>+'Tr.Rec. AA-Cons'!H122</f>
        <v>0.059823377441817094</v>
      </c>
      <c r="I122" s="23">
        <f>+'Tr.Rec. AA-Mod'!H122</f>
        <v>0.08833388483496996</v>
      </c>
      <c r="J122" s="6">
        <f t="shared" si="16"/>
        <v>4881.966212824226</v>
      </c>
      <c r="K122" s="6">
        <f t="shared" si="16"/>
        <v>4497.296708693359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157429.73915897374</v>
      </c>
      <c r="C123" s="3">
        <f>+'Tr.Rec. AA-Mod'!D123</f>
        <v>160669.3673756583</v>
      </c>
      <c r="D123" s="3">
        <f>+'Tr.Rec. AA-Mod'!E123</f>
        <v>153695.3607245397</v>
      </c>
      <c r="E123" s="3">
        <f>+'Tr.Rec. AA-Cons'!F123</f>
        <v>458.58579493357684</v>
      </c>
      <c r="F123" s="3">
        <f>+'Tr.Rec. AA-Mod'!F123</f>
        <v>847.1632723028597</v>
      </c>
      <c r="G123" s="3">
        <f>+'Tr.Rec. AA-Mod'!G123</f>
        <v>2706.5451046812523</v>
      </c>
      <c r="H123" s="23">
        <f>+'Tr.Rec. AA-Cons'!H123</f>
        <v>0.03734378434434027</v>
      </c>
      <c r="I123" s="23">
        <f>+'Tr.Rec. AA-Mod'!H123</f>
        <v>0.06974006651118603</v>
      </c>
      <c r="J123" s="6">
        <f aca="true" t="shared" si="17" ref="J123:L124">STDEVP(B114:B125)</f>
        <v>5243.522294431044</v>
      </c>
      <c r="K123" s="6">
        <f t="shared" si="17"/>
        <v>4858.6845862230975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157018.86003299398</v>
      </c>
      <c r="C124" s="3">
        <f>+'Tr.Rec. AA-Mod'!D124</f>
        <v>159760.04323652448</v>
      </c>
      <c r="D124" s="3">
        <f>+'Tr.Rec. AA-Mod'!E124</f>
        <v>153105.99532220664</v>
      </c>
      <c r="E124" s="3">
        <f>+'Tr.Rec. AA-Cons'!F124</f>
        <v>-410.8791259797581</v>
      </c>
      <c r="F124" s="3">
        <f>+'Tr.Rec. AA-Mod'!F124</f>
        <v>-909.3241391338233</v>
      </c>
      <c r="G124" s="3">
        <f>+'Tr.Rec. AA-Mod'!G124</f>
        <v>-589.36540233306</v>
      </c>
      <c r="H124" s="23">
        <f>+'Tr.Rec. AA-Cons'!H124</f>
        <v>0.03912864710787356</v>
      </c>
      <c r="I124" s="23">
        <f>+'Tr.Rec. AA-Mod'!H124</f>
        <v>0.06654047914317851</v>
      </c>
      <c r="J124" s="6">
        <f t="shared" si="17"/>
        <v>5295.225782512027</v>
      </c>
      <c r="K124" s="6">
        <f t="shared" si="17"/>
        <v>4900.795626021206</v>
      </c>
      <c r="L124" s="6">
        <f t="shared" si="17"/>
        <v>5716.559963161362</v>
      </c>
    </row>
    <row r="125" spans="1:12" ht="12.75">
      <c r="A125" s="2">
        <f>+'Tr.Rec. AA-Cons'!A125</f>
        <v>41973</v>
      </c>
      <c r="B125" s="3">
        <f>+'Tr.Rec. AA-Cons'!D125</f>
        <v>159917.40016089176</v>
      </c>
      <c r="C125" s="3">
        <f>+'Tr.Rec. AA-Mod'!D125</f>
        <v>162949.67528111173</v>
      </c>
      <c r="D125" s="3">
        <f>+'Tr.Rec. AA-Mod'!E125</f>
        <v>157432.5201122834</v>
      </c>
      <c r="E125" s="3">
        <f>+'Tr.Rec. AA-Cons'!F125</f>
        <v>2898.5401278977806</v>
      </c>
      <c r="F125" s="3">
        <f>+'Tr.Rec. AA-Mod'!F125</f>
        <v>3189.632044587255</v>
      </c>
      <c r="G125" s="3">
        <f>+'Tr.Rec. AA-Mod'!G125</f>
        <v>4326.524790076772</v>
      </c>
      <c r="H125" s="23">
        <f>+'Tr.Rec. AA-Cons'!H125</f>
        <v>0.0248488004860834</v>
      </c>
      <c r="I125" s="23">
        <f>+'Tr.Rec. AA-Mod'!H125</f>
        <v>0.05517155168828314</v>
      </c>
      <c r="J125" s="6">
        <f aca="true" t="shared" si="18" ref="J125:L126">STDEVP(B116:B127)</f>
        <v>5386.237739086134</v>
      </c>
      <c r="K125" s="6">
        <f t="shared" si="18"/>
        <v>4989.394199870203</v>
      </c>
      <c r="L125" s="6">
        <f t="shared" si="18"/>
        <v>6200.663176885392</v>
      </c>
    </row>
    <row r="126" spans="1:12" ht="12.75">
      <c r="A126" s="2">
        <f>+'Tr.Rec. AA-Cons'!A126</f>
        <v>42003</v>
      </c>
      <c r="B126" s="3">
        <f>+'Tr.Rec. AA-Cons'!D126</f>
        <v>160540.22619474272</v>
      </c>
      <c r="C126" s="3">
        <f>+'Tr.Rec. AA-Mod'!D126</f>
        <v>163107.2876243897</v>
      </c>
      <c r="D126" s="3">
        <f>+'Tr.Rec. AA-Mod'!E126</f>
        <v>157333.04119876242</v>
      </c>
      <c r="E126" s="3">
        <f>+'Tr.Rec. AA-Cons'!F126</f>
        <v>622.8260338509572</v>
      </c>
      <c r="F126" s="3">
        <f>+'Tr.Rec. AA-Mod'!F126</f>
        <v>157.61234327795682</v>
      </c>
      <c r="G126" s="3">
        <f>+'Tr.Rec. AA-Mod'!G126</f>
        <v>-99.47891352098668</v>
      </c>
      <c r="H126" s="23">
        <f>+'Tr.Rec. AA-Cons'!H126</f>
        <v>0.03207184995980272</v>
      </c>
      <c r="I126" s="23">
        <f>+'Tr.Rec. AA-Mod'!H126</f>
        <v>0.0577424642562725</v>
      </c>
      <c r="J126" s="6">
        <f t="shared" si="18"/>
        <v>5436.665581171954</v>
      </c>
      <c r="K126" s="6">
        <f t="shared" si="18"/>
        <v>5170.499083375904</v>
      </c>
      <c r="L126" s="6">
        <f t="shared" si="18"/>
        <v>7574.7792676118925</v>
      </c>
    </row>
    <row r="127" spans="1:12" ht="12.75">
      <c r="A127" s="2">
        <f>+'Tr.Rec. AA-Cons'!A127</f>
        <v>42034</v>
      </c>
      <c r="B127" s="3">
        <f>+'Tr.Rec. AA-Cons'!D127</f>
        <v>163707.57762199835</v>
      </c>
      <c r="C127" s="3">
        <f>+'Tr.Rec. AA-Mod'!D127</f>
        <v>166997.1077098754</v>
      </c>
      <c r="D127" s="3">
        <f>+'Tr.Rec. AA-Mod'!E127</f>
        <v>163543.5198389899</v>
      </c>
      <c r="E127" s="3">
        <f>+'Tr.Rec. AA-Cons'!F127</f>
        <v>3167.351427255635</v>
      </c>
      <c r="F127" s="3">
        <f>+'Tr.Rec. AA-Mod'!F127</f>
        <v>3889.8200854856987</v>
      </c>
      <c r="G127" s="3">
        <f>+'Tr.Rec. AA-Mod'!G127</f>
        <v>6210.478640227462</v>
      </c>
      <c r="H127" s="23">
        <f>+'Tr.Rec. AA-Cons'!H127</f>
        <v>0.001640577830084533</v>
      </c>
      <c r="I127" s="23">
        <f>+'Tr.Rec. AA-Mod'!H127</f>
        <v>0.034535878708854995</v>
      </c>
      <c r="J127" s="6">
        <f aca="true" t="shared" si="19" ref="J127:L128">STDEVP(B118:B129)</f>
        <v>5484.743213905284</v>
      </c>
      <c r="K127" s="6">
        <f t="shared" si="19"/>
        <v>5364.670165358311</v>
      </c>
      <c r="L127" s="6">
        <f t="shared" si="19"/>
        <v>8813.247009866012</v>
      </c>
    </row>
    <row r="128" spans="1:12" ht="12.75">
      <c r="A128" s="2">
        <f>+'Tr.Rec. AA-Cons'!A128</f>
        <v>42062</v>
      </c>
      <c r="B128" s="3">
        <f>+'Tr.Rec. AA-Cons'!D128</f>
        <v>165133.27907054345</v>
      </c>
      <c r="C128" s="3">
        <f>+'Tr.Rec. AA-Mod'!D128</f>
        <v>168740.14413083965</v>
      </c>
      <c r="D128" s="3">
        <f>+'Tr.Rec. AA-Mod'!E128</f>
        <v>169969.5517915526</v>
      </c>
      <c r="E128" s="3">
        <f>+'Tr.Rec. AA-Cons'!F128</f>
        <v>1425.7014485450927</v>
      </c>
      <c r="F128" s="3">
        <f>+'Tr.Rec. AA-Mod'!F128</f>
        <v>1743.0364209642576</v>
      </c>
      <c r="G128" s="3">
        <f>+'Tr.Rec. AA-Mod'!G128</f>
        <v>6426.031952562713</v>
      </c>
      <c r="H128" s="23">
        <f>+'Tr.Rec. AA-Cons'!H128</f>
        <v>-0.048362727210091494</v>
      </c>
      <c r="I128" s="23">
        <f>+'Tr.Rec. AA-Mod'!H128</f>
        <v>-0.012294076607129556</v>
      </c>
      <c r="J128" s="6">
        <f t="shared" si="19"/>
        <v>4943.283685542395</v>
      </c>
      <c r="K128" s="6">
        <f t="shared" si="19"/>
        <v>4907.96454818595</v>
      </c>
      <c r="L128" s="6">
        <f t="shared" si="19"/>
        <v>8857.903358830197</v>
      </c>
    </row>
    <row r="129" spans="1:12" ht="12.75">
      <c r="A129" s="2">
        <v>42094</v>
      </c>
      <c r="B129" s="3">
        <f>+'Tr.Rec. AA-Cons'!D129</f>
        <v>166544.79101628388</v>
      </c>
      <c r="C129" s="3">
        <f>+'Tr.Rec. AA-Mod'!D129</f>
        <v>170331.21032538457</v>
      </c>
      <c r="D129" s="3">
        <f>+'Tr.Rec. AA-Mod'!E129</f>
        <v>173492.825595218</v>
      </c>
      <c r="E129" s="3">
        <f>+'Tr.Rec. AA-Cons'!F129</f>
        <v>1411.5119457404362</v>
      </c>
      <c r="F129" s="3">
        <f>+'Tr.Rec. AA-Mod'!F129</f>
        <v>1591.0661945449247</v>
      </c>
      <c r="G129" s="3">
        <f>+'Tr.Rec. AA-Mod'!G129</f>
        <v>3523.27380366539</v>
      </c>
      <c r="H129" s="23">
        <f>+'Tr.Rec. AA-Cons'!H129</f>
        <v>-0.06948034578934115</v>
      </c>
      <c r="I129" s="23">
        <f>+'Tr.Rec. AA-Mod'!H129</f>
        <v>-0.03161615269833429</v>
      </c>
      <c r="J129" s="6">
        <f aca="true" t="shared" si="20" ref="J129:L130">STDEVP(B120:B131)</f>
        <v>4604.160762858153</v>
      </c>
      <c r="K129" s="6">
        <f t="shared" si="20"/>
        <v>4800.755516388807</v>
      </c>
      <c r="L129" s="6">
        <f t="shared" si="20"/>
        <v>9107.866440876287</v>
      </c>
    </row>
    <row r="130" spans="1:12" ht="12.75">
      <c r="A130" s="2">
        <v>42124</v>
      </c>
      <c r="B130" s="3">
        <f>+'Tr.Rec. AA-Cons'!D130</f>
        <v>164746.5260686048</v>
      </c>
      <c r="C130" s="3">
        <f>+'Tr.Rec. AA-Mod'!D130</f>
        <v>168414.4874837653</v>
      </c>
      <c r="D130" s="3">
        <f>+'Tr.Rec. AA-Mod'!E130</f>
        <v>170465.7845521134</v>
      </c>
      <c r="E130" s="3">
        <f>+'Tr.Rec. AA-Cons'!F130</f>
        <v>-1798.2649476790684</v>
      </c>
      <c r="F130" s="3">
        <f>+'Tr.Rec. AA-Mod'!F130</f>
        <v>-1916.722841619281</v>
      </c>
      <c r="G130" s="3">
        <f>+'Tr.Rec. AA-Mod'!G130</f>
        <v>-3027.041043104604</v>
      </c>
      <c r="H130" s="23">
        <f>+'Tr.Rec. AA-Cons'!H130</f>
        <v>-0.057192584835085825</v>
      </c>
      <c r="I130" s="23">
        <f>+'Tr.Rec. AA-Mod'!H130</f>
        <v>-0.020512970683481013</v>
      </c>
      <c r="J130" s="6">
        <f t="shared" si="20"/>
        <v>4079.7428084978487</v>
      </c>
      <c r="K130" s="6">
        <f t="shared" si="20"/>
        <v>4458.395718111946</v>
      </c>
      <c r="L130" s="6">
        <f t="shared" si="20"/>
        <v>8688.642414777407</v>
      </c>
    </row>
    <row r="131" spans="1:12" ht="12.75">
      <c r="A131" s="2">
        <v>42153</v>
      </c>
      <c r="B131" s="3">
        <f>+'Tr.Rec. AA-Cons'!D131</f>
        <v>164256.72818098404</v>
      </c>
      <c r="C131" s="3">
        <f>+'Tr.Rec. AA-Mod'!D131</f>
        <v>168722.7542372607</v>
      </c>
      <c r="D131" s="3">
        <f>+'Tr.Rec. AA-Mod'!E131</f>
        <v>172027.1107291643</v>
      </c>
      <c r="E131" s="3">
        <f>+'Tr.Rec. AA-Cons'!F131</f>
        <v>-489.79788762077806</v>
      </c>
      <c r="F131" s="3">
        <f>+'Tr.Rec. AA-Mod'!F131</f>
        <v>308.2667534954089</v>
      </c>
      <c r="G131" s="3">
        <f>+'Tr.Rec. AA-Mod'!G131</f>
        <v>1561.3261770509125</v>
      </c>
      <c r="H131" s="23">
        <f>+'Tr.Rec. AA-Cons'!H131</f>
        <v>-0.07770382548180277</v>
      </c>
      <c r="I131" s="23">
        <f>+'Tr.Rec. AA-Mod'!H131</f>
        <v>-0.03304356491903593</v>
      </c>
      <c r="J131" s="6">
        <f aca="true" t="shared" si="21" ref="J131:L132">STDEVP(B122:B133)</f>
        <v>3223.950644346177</v>
      </c>
      <c r="K131" s="6">
        <f t="shared" si="21"/>
        <v>3634.9306002952317</v>
      </c>
      <c r="L131" s="6">
        <f t="shared" si="21"/>
        <v>7873.4230873248525</v>
      </c>
    </row>
    <row r="132" spans="1:12" ht="12.75">
      <c r="A132" s="2">
        <v>42185</v>
      </c>
      <c r="B132" s="3">
        <f>+'Tr.Rec. AA-Cons'!D132</f>
        <v>161351.6690657991</v>
      </c>
      <c r="C132" s="3">
        <f>+'Tr.Rec. AA-Mod'!D132</f>
        <v>165306.7622356511</v>
      </c>
      <c r="D132" s="3">
        <f>+'Tr.Rec. AA-Mod'!E132</f>
        <v>166803.69200209278</v>
      </c>
      <c r="E132" s="3">
        <f>+'Tr.Rec. AA-Cons'!F132</f>
        <v>-2905.0591151849367</v>
      </c>
      <c r="F132" s="3">
        <f>+'Tr.Rec. AA-Mod'!F132</f>
        <v>-3415.9920016095857</v>
      </c>
      <c r="G132" s="3">
        <f>+'Tr.Rec. AA-Mod'!G132</f>
        <v>-5223.418727071519</v>
      </c>
      <c r="H132" s="23">
        <f>+'Tr.Rec. AA-Cons'!H132</f>
        <v>-0.05452022936293677</v>
      </c>
      <c r="I132" s="23">
        <f>+'Tr.Rec. AA-Mod'!H132</f>
        <v>-0.01496929766441668</v>
      </c>
      <c r="J132" s="6">
        <f t="shared" si="21"/>
        <v>2905.61243312476</v>
      </c>
      <c r="K132" s="6">
        <f t="shared" si="21"/>
        <v>3296.361522271099</v>
      </c>
      <c r="L132" s="6">
        <f t="shared" si="21"/>
        <v>7041.041294183345</v>
      </c>
    </row>
    <row r="133" spans="1:12" ht="12.75">
      <c r="A133" s="2">
        <v>42216</v>
      </c>
      <c r="B133" s="3">
        <f>+'Tr.Rec. AA-Cons'!D133</f>
        <v>163276.2067487261</v>
      </c>
      <c r="C133" s="3">
        <f>+'Tr.Rec. AA-Mod'!D133</f>
        <v>167485.5752516204</v>
      </c>
      <c r="D133" s="3">
        <f>+'Tr.Rec. AA-Mod'!E133</f>
        <v>169467.50349313449</v>
      </c>
      <c r="E133" s="3">
        <f>+'Tr.Rec. AA-Cons'!F133</f>
        <v>1924.5376829270099</v>
      </c>
      <c r="F133" s="3">
        <f>+'Tr.Rec. AA-Mod'!F133</f>
        <v>2178.8130159692955</v>
      </c>
      <c r="G133" s="3">
        <f>+'Tr.Rec. AA-Mod'!G133</f>
        <v>2663.811491041706</v>
      </c>
      <c r="H133" s="23">
        <f>+'Tr.Rec. AA-Cons'!H133</f>
        <v>-0.0619129674440837</v>
      </c>
      <c r="I133" s="23">
        <f>+'Tr.Rec. AA-Mod'!H133</f>
        <v>-0.01981928241514086</v>
      </c>
      <c r="J133" s="6">
        <f aca="true" t="shared" si="22" ref="J133:L134">STDEVP(B124:B135)</f>
        <v>2546.9441708210993</v>
      </c>
      <c r="K133" s="6">
        <f t="shared" si="22"/>
        <v>2959.7027429137374</v>
      </c>
      <c r="L133" s="6">
        <f t="shared" si="22"/>
        <v>6657.900021509035</v>
      </c>
    </row>
    <row r="134" spans="1:12" ht="12.75">
      <c r="A134" s="2">
        <v>42247</v>
      </c>
      <c r="B134" s="3">
        <f>+'Tr.Rec. AA-Cons'!D134</f>
        <v>160936.19900004382</v>
      </c>
      <c r="C134" s="3">
        <f>+'Tr.Rec. AA-Mod'!D134</f>
        <v>163783.62478524423</v>
      </c>
      <c r="D134" s="3">
        <f>+'Tr.Rec. AA-Mod'!E134</f>
        <v>160461.5462927963</v>
      </c>
      <c r="E134" s="3">
        <f>+'Tr.Rec. AA-Cons'!F134</f>
        <v>-2340.0077486822847</v>
      </c>
      <c r="F134" s="3">
        <f>+'Tr.Rec. AA-Mod'!F134</f>
        <v>-3701.9504663761763</v>
      </c>
      <c r="G134" s="3">
        <f>+'Tr.Rec. AA-Mod'!G134</f>
        <v>-9005.95720033819</v>
      </c>
      <c r="H134" s="23">
        <f>+'Tr.Rec. AA-Cons'!H134</f>
        <v>0.004746527072475359</v>
      </c>
      <c r="I134" s="23">
        <f>+'Tr.Rec. AA-Mod'!H134</f>
        <v>0.03322078492447944</v>
      </c>
      <c r="J134" s="6">
        <f t="shared" si="22"/>
        <v>2026.4976639564043</v>
      </c>
      <c r="K134" s="6">
        <f t="shared" si="22"/>
        <v>2357.512341495774</v>
      </c>
      <c r="L134" s="6">
        <f t="shared" si="22"/>
        <v>5754.2294878710945</v>
      </c>
    </row>
    <row r="135" spans="1:12" ht="12.75">
      <c r="A135" s="2">
        <v>42277</v>
      </c>
      <c r="B135" s="3">
        <f>+'Tr.Rec. AA-Cons'!D135</f>
        <v>162696.58120239375</v>
      </c>
      <c r="C135" s="3">
        <f>+'Tr.Rec. AA-Mod'!D135</f>
        <v>165287.88955998063</v>
      </c>
      <c r="D135" s="3">
        <f>+'Tr.Rec. AA-Mod'!E135</f>
        <v>157352.17675021544</v>
      </c>
      <c r="E135" s="3">
        <f>+'Tr.Rec. AA-Cons'!F135</f>
        <v>1760.3822023499233</v>
      </c>
      <c r="F135" s="3">
        <f>+'Tr.Rec. AA-Mod'!F135</f>
        <v>1504.2647747363953</v>
      </c>
      <c r="G135" s="3">
        <f>+'Tr.Rec. AA-Mod'!G135</f>
        <v>-3109.3695425808546</v>
      </c>
      <c r="H135" s="23">
        <f>+'Tr.Rec. AA-Cons'!H135</f>
        <v>0.053444044521782974</v>
      </c>
      <c r="I135" s="23">
        <f>+'Tr.Rec. AA-Mod'!H135</f>
        <v>0.07935712809765172</v>
      </c>
      <c r="J135" s="6">
        <f aca="true" t="shared" si="23" ref="J135:L136">STDEVP(B126:B137)</f>
        <v>1951.2486267828313</v>
      </c>
      <c r="K135" s="6">
        <f t="shared" si="23"/>
        <v>2218.2136101620204</v>
      </c>
      <c r="L135" s="6">
        <f t="shared" si="23"/>
        <v>5448.103430597311</v>
      </c>
    </row>
    <row r="136" spans="1:12" ht="12.75">
      <c r="A136" s="2">
        <v>42308</v>
      </c>
      <c r="B136" s="3">
        <f>+'Tr.Rec. AA-Cons'!D136</f>
        <v>165184.89749611486</v>
      </c>
      <c r="C136" s="3">
        <f>+'Tr.Rec. AA-Mod'!D136</f>
        <v>168213.5348360837</v>
      </c>
      <c r="D136" s="3">
        <f>+'Tr.Rec. AA-Mod'!E136</f>
        <v>166707.74257597528</v>
      </c>
      <c r="E136" s="3">
        <f>+'Tr.Rec. AA-Cons'!F136</f>
        <v>2488.3162937211164</v>
      </c>
      <c r="F136" s="3">
        <f>+'Tr.Rec. AA-Mod'!F136</f>
        <v>2925.6452761030814</v>
      </c>
      <c r="G136" s="3">
        <f>+'Tr.Rec. AA-Mod'!G136</f>
        <v>9355.56582575984</v>
      </c>
      <c r="H136" s="23">
        <f>+'Tr.Rec. AA-Cons'!H136</f>
        <v>-0.01522845079860402</v>
      </c>
      <c r="I136" s="23">
        <f>+'Tr.Rec. AA-Mod'!H136</f>
        <v>0.015057922601084295</v>
      </c>
      <c r="J136" s="6">
        <f t="shared" si="23"/>
        <v>1698.8825722849815</v>
      </c>
      <c r="K136" s="6">
        <f t="shared" si="23"/>
        <v>1882.3012530283927</v>
      </c>
      <c r="L136" s="6">
        <f t="shared" si="23"/>
        <v>4699.39837853643</v>
      </c>
    </row>
    <row r="137" spans="1:12" ht="12.75">
      <c r="A137" s="2">
        <v>42338</v>
      </c>
      <c r="B137" s="3">
        <f>+'Tr.Rec. AA-Cons'!D137</f>
        <v>166461.00203872728</v>
      </c>
      <c r="C137" s="3">
        <f>+'Tr.Rec. AA-Mod'!D137</f>
        <v>169704.14699795813</v>
      </c>
      <c r="D137" s="3">
        <f>+'Tr.Rec. AA-Mod'!E137</f>
        <v>171720.924597862</v>
      </c>
      <c r="E137" s="3">
        <f>+'Tr.Rec. AA-Cons'!F137</f>
        <v>1276.1045426124183</v>
      </c>
      <c r="F137" s="3">
        <f>+'Tr.Rec. AA-Mod'!F137</f>
        <v>1490.6121618744219</v>
      </c>
      <c r="G137" s="3">
        <f>+'Tr.Rec. AA-Mod'!G137</f>
        <v>5013.1820218867215</v>
      </c>
      <c r="H137" s="23">
        <f>+'Tr.Rec. AA-Cons'!H137</f>
        <v>-0.05259922559134722</v>
      </c>
      <c r="I137" s="23">
        <f>+'Tr.Rec. AA-Mod'!H137</f>
        <v>-0.02016777599903885</v>
      </c>
      <c r="J137" s="6">
        <f aca="true" t="shared" si="24" ref="J137:L138">STDEVP(B128:B139)</f>
        <v>1711.5590552987064</v>
      </c>
      <c r="K137" s="6">
        <f t="shared" si="24"/>
        <v>1890.4444552358773</v>
      </c>
      <c r="L137" s="6">
        <f t="shared" si="24"/>
        <v>5094.161238198146</v>
      </c>
    </row>
    <row r="138" spans="1:12" ht="12.75">
      <c r="A138" s="2">
        <v>42368</v>
      </c>
      <c r="B138" s="3">
        <f>+'Tr.Rec. AA-Cons'!D138</f>
        <v>163714.33563086553</v>
      </c>
      <c r="C138" s="3">
        <f>+'Tr.Rec. AA-Mod'!D138</f>
        <v>166257.6583785735</v>
      </c>
      <c r="D138" s="3">
        <f>+'Tr.Rec. AA-Mod'!E138</f>
        <v>165720.8416123086</v>
      </c>
      <c r="E138" s="3">
        <f>+'Tr.Rec. AA-Cons'!F138</f>
        <v>-2746.666407861747</v>
      </c>
      <c r="F138" s="3">
        <f>+'Tr.Rec. AA-Mod'!F138</f>
        <v>-3446.488619384618</v>
      </c>
      <c r="G138" s="3">
        <f>+'Tr.Rec. AA-Mod'!G138</f>
        <v>-6000.082985553396</v>
      </c>
      <c r="H138" s="23">
        <f>+'Tr.Rec. AA-Cons'!H138</f>
        <v>-0.02006505981443074</v>
      </c>
      <c r="I138" s="23">
        <f>+'Tr.Rec. AA-Mod'!H138</f>
        <v>0.005368167662649137</v>
      </c>
      <c r="J138" s="6">
        <f t="shared" si="24"/>
        <v>1730.829064316688</v>
      </c>
      <c r="K138" s="6">
        <f t="shared" si="24"/>
        <v>1848.2630665475704</v>
      </c>
      <c r="L138" s="6">
        <f t="shared" si="24"/>
        <v>5455.411897790788</v>
      </c>
    </row>
    <row r="139" spans="1:12" ht="12.75">
      <c r="A139" s="2">
        <v>42400</v>
      </c>
      <c r="B139" s="3">
        <f>+'Tr.Rec. AA-Cons'!D139</f>
        <v>164844.96130581468</v>
      </c>
      <c r="C139" s="3">
        <f>+'Tr.Rec. AA-Mod'!D139</f>
        <v>166681.7432177686</v>
      </c>
      <c r="D139" s="3">
        <f>+'Tr.Rec. AA-Mod'!E139</f>
        <v>159437.52503810407</v>
      </c>
      <c r="E139" s="3">
        <f>+'Tr.Rec. AA-Cons'!F139</f>
        <v>1130.625674949144</v>
      </c>
      <c r="F139" s="3">
        <f>+'Tr.Rec. AA-Mod'!F139</f>
        <v>424.08483919510036</v>
      </c>
      <c r="G139" s="3">
        <f>+'Tr.Rec. AA-Mod'!G139</f>
        <v>-6283.3165742045385</v>
      </c>
      <c r="H139" s="23">
        <f>+'Tr.Rec. AA-Cons'!H139</f>
        <v>0.05407436267710608</v>
      </c>
      <c r="I139" s="23">
        <f>+'Tr.Rec. AA-Mod'!H139</f>
        <v>0.07244218179664541</v>
      </c>
      <c r="J139" s="6">
        <f aca="true" t="shared" si="25" ref="J139:L140">STDEVP(B130:B141)</f>
        <v>1726.2888669751349</v>
      </c>
      <c r="K139" s="6">
        <f t="shared" si="25"/>
        <v>1643.5577497054976</v>
      </c>
      <c r="L139" s="6">
        <f t="shared" si="25"/>
        <v>5141.203292481135</v>
      </c>
    </row>
    <row r="140" spans="1:12" ht="12.75">
      <c r="A140" s="2">
        <v>42429</v>
      </c>
      <c r="B140" s="3">
        <f>+'Tr.Rec. AA-Cons'!D140</f>
        <v>165467.49768967443</v>
      </c>
      <c r="C140" s="3">
        <f>+'Tr.Rec. AA-Mod'!D140</f>
        <v>167093.4946792975</v>
      </c>
      <c r="D140" s="3">
        <f>+'Tr.Rec. AA-Mod'!E140</f>
        <v>158911.22263561416</v>
      </c>
      <c r="E140" s="3">
        <f>+'Tr.Rec. AA-Cons'!F140</f>
        <v>622.536383859755</v>
      </c>
      <c r="F140" s="3">
        <f>+'Tr.Rec. AA-Mod'!F140</f>
        <v>411.7514615288819</v>
      </c>
      <c r="G140" s="3">
        <f>+'Tr.Rec. AA-Mod'!G140</f>
        <v>-526.302402489906</v>
      </c>
      <c r="H140" s="23">
        <f>+'Tr.Rec. AA-Cons'!H140</f>
        <v>0.06556275054060268</v>
      </c>
      <c r="I140" s="23">
        <f>+'Tr.Rec. AA-Mod'!H140</f>
        <v>0.08182272043683336</v>
      </c>
      <c r="J140" s="6">
        <f t="shared" si="25"/>
        <v>1743.5516762529094</v>
      </c>
      <c r="K140" s="6">
        <f t="shared" si="25"/>
        <v>1596.1360749219684</v>
      </c>
      <c r="L140" s="6">
        <f t="shared" si="25"/>
        <v>5000.761019200722</v>
      </c>
    </row>
    <row r="141" spans="1:12" ht="12.75">
      <c r="A141" s="2">
        <v>42460</v>
      </c>
      <c r="B141" s="3">
        <f>+'Tr.Rec. AA-Cons'!D141</f>
        <v>166505.6062352461</v>
      </c>
      <c r="C141" s="3">
        <f>+'Tr.Rec. AA-Mod'!D141</f>
        <v>168325.62371662608</v>
      </c>
      <c r="D141" s="3">
        <f>+'Tr.Rec. AA-Mod'!E141</f>
        <v>160639.32315489624</v>
      </c>
      <c r="E141" s="3">
        <f>+'Tr.Rec. AA-Cons'!F141</f>
        <v>1038.108545571653</v>
      </c>
      <c r="F141" s="3">
        <f>+'Tr.Rec. AA-Mod'!F141</f>
        <v>1232.1290373285883</v>
      </c>
      <c r="G141" s="3">
        <f>+'Tr.Rec. AA-Mod'!G141</f>
        <v>1728.100519282074</v>
      </c>
      <c r="H141" s="23">
        <f>+'Tr.Rec. AA-Cons'!H141</f>
        <v>0.058662830803498434</v>
      </c>
      <c r="I141" s="23">
        <f>+'Tr.Rec. AA-Mod'!H141</f>
        <v>0.07686300561729853</v>
      </c>
      <c r="J141" s="6">
        <f aca="true" t="shared" si="26" ref="J141:L142">STDEVP(B132:B143)</f>
        <v>2173.9026061968166</v>
      </c>
      <c r="K141" s="6">
        <f t="shared" si="26"/>
        <v>1915.7669408146655</v>
      </c>
      <c r="L141" s="6">
        <f t="shared" si="26"/>
        <v>4408.696789400044</v>
      </c>
    </row>
    <row r="142" spans="1:12" ht="12.75">
      <c r="A142" s="2">
        <v>42490</v>
      </c>
      <c r="B142" s="3">
        <f>+'Tr.Rec. AA-Cons'!D142</f>
        <v>165181.72929516807</v>
      </c>
      <c r="C142" s="3">
        <f>+'Tr.Rec. AA-Mod'!D142</f>
        <v>167145.75152266285</v>
      </c>
      <c r="D142" s="3">
        <f>+'Tr.Rec. AA-Mod'!E142</f>
        <v>160327.95703965408</v>
      </c>
      <c r="E142" s="3">
        <f>+'Tr.Rec. AA-Cons'!F142</f>
        <v>-1323.8769400780147</v>
      </c>
      <c r="F142" s="3">
        <f>+'Tr.Rec. AA-Mod'!F142</f>
        <v>-1179.8721939632378</v>
      </c>
      <c r="G142" s="3">
        <f>+'Tr.Rec. AA-Mod'!G142</f>
        <v>-311.3661152421555</v>
      </c>
      <c r="H142" s="23">
        <f>+'Tr.Rec. AA-Cons'!H142</f>
        <v>0.048537722555139995</v>
      </c>
      <c r="I142" s="23">
        <f>+'Tr.Rec. AA-Mod'!H142</f>
        <v>0.06817794483008766</v>
      </c>
      <c r="J142" s="6">
        <f t="shared" si="26"/>
        <v>2268.5116002733803</v>
      </c>
      <c r="K142" s="6">
        <f t="shared" si="26"/>
        <v>2037.457577008226</v>
      </c>
      <c r="L142" s="6">
        <f t="shared" si="26"/>
        <v>4310.298005316458</v>
      </c>
    </row>
    <row r="143" spans="1:12" ht="12.75">
      <c r="A143" s="2">
        <v>42521</v>
      </c>
      <c r="B143" s="3">
        <f>+'Tr.Rec. AA-Cons'!D143</f>
        <v>168846.44879954457</v>
      </c>
      <c r="C143" s="3">
        <f>+'Tr.Rec. AA-Mod'!D143</f>
        <v>171113.09972418685</v>
      </c>
      <c r="D143" s="3">
        <f>+'Tr.Rec. AA-Mod'!E143</f>
        <v>164536.94478735313</v>
      </c>
      <c r="E143" s="3">
        <f>+'Tr.Rec. AA-Cons'!F143</f>
        <v>3664.719504376495</v>
      </c>
      <c r="F143" s="3">
        <f>+'Tr.Rec. AA-Mod'!F143</f>
        <v>3967.3482015240006</v>
      </c>
      <c r="G143" s="3">
        <f>+'Tr.Rec. AA-Mod'!G143</f>
        <v>4208.987747699051</v>
      </c>
      <c r="H143" s="23">
        <f>+'Tr.Rec. AA-Cons'!H143</f>
        <v>0.04309504012191434</v>
      </c>
      <c r="I143" s="23">
        <f>+'Tr.Rec. AA-Mod'!H143</f>
        <v>0.06576154936833722</v>
      </c>
      <c r="J143" s="6">
        <f aca="true" t="shared" si="27" ref="J143:L144">STDEVP(B134:B145)</f>
        <v>2926.1977236774355</v>
      </c>
      <c r="K143" s="6">
        <f t="shared" si="27"/>
        <v>2689.98911495083</v>
      </c>
      <c r="L143" s="6">
        <f t="shared" si="27"/>
        <v>3891.4909122487697</v>
      </c>
    </row>
    <row r="144" spans="1:12" ht="12.75">
      <c r="A144" s="2">
        <v>42551</v>
      </c>
      <c r="B144" s="3">
        <f>+'Tr.Rec. AA-Cons'!D144</f>
        <v>169022.91336712326</v>
      </c>
      <c r="C144" s="3">
        <f>+'Tr.Rec. AA-Mod'!D144</f>
        <v>170622.07597780853</v>
      </c>
      <c r="D144" s="3">
        <f>+'Tr.Rec. AA-Mod'!E144</f>
        <v>161903.53452730546</v>
      </c>
      <c r="E144" s="3">
        <f>+'Tr.Rec. AA-Cons'!F144</f>
        <v>176.46456757868873</v>
      </c>
      <c r="F144" s="3">
        <f>+'Tr.Rec. AA-Mod'!F144</f>
        <v>-491.02374637831235</v>
      </c>
      <c r="G144" s="3">
        <f>+'Tr.Rec. AA-Mod'!G144</f>
        <v>-2633.4102600476763</v>
      </c>
      <c r="H144" s="23">
        <f>+'Tr.Rec. AA-Cons'!H144</f>
        <v>0.07119378839817792</v>
      </c>
      <c r="I144" s="23">
        <f>+'Tr.Rec. AA-Mod'!H144</f>
        <v>0.08718541450503081</v>
      </c>
      <c r="J144" s="6">
        <f t="shared" si="27"/>
        <v>2968.1791579605656</v>
      </c>
      <c r="K144" s="6">
        <f t="shared" si="27"/>
        <v>2773.659394567109</v>
      </c>
      <c r="L144" s="6">
        <f t="shared" si="27"/>
        <v>3884.1653849552586</v>
      </c>
    </row>
    <row r="145" spans="1:12" ht="12.75">
      <c r="A145" s="2">
        <v>42582</v>
      </c>
      <c r="B145" s="3">
        <f>+'Tr.Rec. AA-Cons'!D145</f>
        <v>172353.25951391223</v>
      </c>
      <c r="C145" s="3">
        <f>+'Tr.Rec. AA-Mod'!D145</f>
        <v>174014.2225918131</v>
      </c>
      <c r="D145" s="3">
        <f>+'Tr.Rec. AA-Mod'!E145</f>
        <v>164336.92119124916</v>
      </c>
      <c r="E145" s="3">
        <f>+'Tr.Rec. AA-Cons'!F145</f>
        <v>3330.346146788972</v>
      </c>
      <c r="F145" s="3">
        <f>+'Tr.Rec. AA-Mod'!F145</f>
        <v>3392.146614004567</v>
      </c>
      <c r="G145" s="3">
        <f>+'Tr.Rec. AA-Mod'!G145</f>
        <v>2433.3866639437038</v>
      </c>
      <c r="H145" s="23">
        <f>+'Tr.Rec. AA-Cons'!H145</f>
        <v>0.08016338322663064</v>
      </c>
      <c r="I145" s="23">
        <f>+'Tr.Rec. AA-Mod'!H145</f>
        <v>0.09677301400563931</v>
      </c>
      <c r="J145" s="6">
        <f aca="true" t="shared" si="28" ref="J145:L146">STDEVP(B136:B147)</f>
        <v>2923.5359993971965</v>
      </c>
      <c r="K145" s="6">
        <f t="shared" si="28"/>
        <v>2722.5398213255385</v>
      </c>
      <c r="L145" s="6">
        <f t="shared" si="28"/>
        <v>3488.7743542155367</v>
      </c>
    </row>
    <row r="146" spans="1:12" ht="12.75">
      <c r="A146" s="2">
        <v>42613</v>
      </c>
      <c r="B146" s="3">
        <f>+'Tr.Rec. AA-Cons'!D146</f>
        <v>172131.20472802647</v>
      </c>
      <c r="C146" s="3">
        <f>+'Tr.Rec. AA-Mod'!D146</f>
        <v>173977.82657116145</v>
      </c>
      <c r="D146" s="3">
        <f>+'Tr.Rec. AA-Mod'!E146</f>
        <v>165123.05704877595</v>
      </c>
      <c r="E146" s="3">
        <f>+'Tr.Rec. AA-Cons'!F146</f>
        <v>-222.0547858857608</v>
      </c>
      <c r="F146" s="3">
        <f>+'Tr.Rec. AA-Mod'!F146</f>
        <v>-36.39602065164945</v>
      </c>
      <c r="G146" s="3">
        <f>+'Tr.Rec. AA-Mod'!G146</f>
        <v>786.135857526795</v>
      </c>
      <c r="H146" s="23">
        <f>+'Tr.Rec. AA-Cons'!H146</f>
        <v>0.07008147679250532</v>
      </c>
      <c r="I146" s="23">
        <f>+'Tr.Rec. AA-Mod'!H146</f>
        <v>0.08854769522385508</v>
      </c>
      <c r="J146" s="6">
        <f t="shared" si="28"/>
        <v>3003.6600726892884</v>
      </c>
      <c r="K146" s="6">
        <f t="shared" si="28"/>
        <v>2914.2325564414523</v>
      </c>
      <c r="L146" s="6">
        <f t="shared" si="28"/>
        <v>3390.455099814124</v>
      </c>
    </row>
    <row r="147" spans="1:12" ht="12.75">
      <c r="A147" s="2">
        <v>42643</v>
      </c>
      <c r="B147" s="3">
        <f>+'Tr.Rec. AA-Cons'!D147</f>
        <v>171401.28719047102</v>
      </c>
      <c r="C147" s="3">
        <f>+'Tr.Rec. AA-Mod'!D147</f>
        <v>172988.89815850006</v>
      </c>
      <c r="D147" s="3">
        <f>+'Tr.Rec. AA-Mod'!E147</f>
        <v>164358.07393166758</v>
      </c>
      <c r="E147" s="3">
        <f>+'Tr.Rec. AA-Cons'!F147</f>
        <v>-729.9175375554478</v>
      </c>
      <c r="F147" s="3">
        <f>+'Tr.Rec. AA-Mod'!F147</f>
        <v>-988.9284126613929</v>
      </c>
      <c r="G147" s="3">
        <f>+'Tr.Rec. AA-Mod'!G147</f>
        <v>-764.9831171083788</v>
      </c>
      <c r="H147" s="23">
        <f>+'Tr.Rec. AA-Cons'!H147</f>
        <v>0.0704321325880346</v>
      </c>
      <c r="I147" s="23">
        <f>+'Tr.Rec. AA-Mod'!H147</f>
        <v>0.08630824226832479</v>
      </c>
      <c r="J147" s="6">
        <f aca="true" t="shared" si="29" ref="J147:L148">STDEVP(B138:B149)</f>
        <v>3222.0479309410102</v>
      </c>
      <c r="K147" s="6">
        <f t="shared" si="29"/>
        <v>3425.55409480315</v>
      </c>
      <c r="L147" s="6">
        <f t="shared" si="29"/>
        <v>2723.9247771606088</v>
      </c>
    </row>
    <row r="148" spans="1:12" ht="12.75">
      <c r="A148" s="2">
        <v>42673</v>
      </c>
      <c r="B148" s="3">
        <f>+'Tr.Rec. AA-Cons'!D148</f>
        <v>171433.69745720786</v>
      </c>
      <c r="C148" s="3">
        <f>+'Tr.Rec. AA-Mod'!D148</f>
        <v>173897.64323981074</v>
      </c>
      <c r="D148" s="3">
        <f>+'Tr.Rec. AA-Mod'!E148</f>
        <v>164887.92900533573</v>
      </c>
      <c r="E148" s="3">
        <f>+'Tr.Rec. AA-Cons'!F148</f>
        <v>32.41026673684246</v>
      </c>
      <c r="F148" s="3">
        <f>+'Tr.Rec. AA-Mod'!F148</f>
        <v>908.7450813106843</v>
      </c>
      <c r="G148" s="3">
        <f>+'Tr.Rec. AA-Mod'!G148</f>
        <v>529.85507366815</v>
      </c>
      <c r="H148" s="23">
        <f>+'Tr.Rec. AA-Cons'!H148</f>
        <v>0.06545768451872136</v>
      </c>
      <c r="I148" s="23">
        <f>+'Tr.Rec. AA-Mod'!H148</f>
        <v>0.09009714234475008</v>
      </c>
      <c r="J148" s="6">
        <f t="shared" si="29"/>
        <v>3984.408177907932</v>
      </c>
      <c r="K148" s="6">
        <f t="shared" si="29"/>
        <v>4515.268882192146</v>
      </c>
      <c r="L148" s="6">
        <f t="shared" si="29"/>
        <v>3774.388422875448</v>
      </c>
    </row>
    <row r="149" spans="1:12" ht="12.75">
      <c r="A149" s="2">
        <v>42704</v>
      </c>
      <c r="B149" s="3">
        <f>+'Tr.Rec. AA-Cons'!D149</f>
        <v>172851.8339749917</v>
      </c>
      <c r="C149" s="3">
        <f>+'Tr.Rec. AA-Mod'!D149</f>
        <v>176725.15454480847</v>
      </c>
      <c r="D149" s="3">
        <f>+'Tr.Rec. AA-Mod'!E149</f>
        <v>167962.68620318163</v>
      </c>
      <c r="E149" s="3">
        <f>+'Tr.Rec. AA-Cons'!F149</f>
        <v>1418.1365177838306</v>
      </c>
      <c r="F149" s="3">
        <f>+'Tr.Rec. AA-Mod'!F149</f>
        <v>2827.5113049977226</v>
      </c>
      <c r="G149" s="3">
        <f>+'Tr.Rec. AA-Mod'!G149</f>
        <v>3074.757197845902</v>
      </c>
      <c r="H149" s="23">
        <f>+'Tr.Rec. AA-Cons'!H149</f>
        <v>0.04889147771810065</v>
      </c>
      <c r="I149" s="23">
        <f>+'Tr.Rec. AA-Mod'!H149</f>
        <v>0.08762468341626839</v>
      </c>
      <c r="J149" s="6">
        <f aca="true" t="shared" si="30" ref="J149:L150">STDEVP(B140:B151)</f>
        <v>3968.473515690986</v>
      </c>
      <c r="K149" s="6">
        <f t="shared" si="30"/>
        <v>4634.785355531307</v>
      </c>
      <c r="L149" s="6">
        <f t="shared" si="30"/>
        <v>4132.528345416641</v>
      </c>
    </row>
    <row r="150" spans="1:12" ht="12.75">
      <c r="A150" s="2">
        <v>42735</v>
      </c>
      <c r="B150" s="3">
        <f>+'Tr.Rec. AA-Cons'!D150</f>
        <v>179137.86367269608</v>
      </c>
      <c r="C150" s="3">
        <f>+'Tr.Rec. AA-Mod'!D150</f>
        <v>182855.51740506096</v>
      </c>
      <c r="D150" s="3">
        <f>+'Tr.Rec. AA-Mod'!E150</f>
        <v>172799.22961044626</v>
      </c>
      <c r="E150" s="3">
        <f>+'Tr.Rec. AA-Cons'!F150</f>
        <v>6286.029697704391</v>
      </c>
      <c r="F150" s="3">
        <f>+'Tr.Rec. AA-Mod'!F150</f>
        <v>6130.362860252499</v>
      </c>
      <c r="G150" s="3">
        <f>+'Tr.Rec. AA-Mod'!G150</f>
        <v>4836.543407264631</v>
      </c>
      <c r="H150" s="23">
        <f>+'Tr.Rec. AA-Cons'!H150</f>
        <v>0.06338634062249837</v>
      </c>
      <c r="I150" s="23">
        <f>+'Tr.Rec. AA-Mod'!H150</f>
        <v>0.10056287794614716</v>
      </c>
      <c r="J150" s="6">
        <f t="shared" si="30"/>
        <v>4269.471342796326</v>
      </c>
      <c r="K150" s="6">
        <f t="shared" si="30"/>
        <v>5230.39270405315</v>
      </c>
      <c r="L150" s="6">
        <f t="shared" si="30"/>
        <v>4695.14456737388</v>
      </c>
    </row>
    <row r="151" spans="1:12" ht="12.75">
      <c r="A151" s="2">
        <v>42766</v>
      </c>
      <c r="B151" s="3">
        <f>+'Tr.Rec. AA-Cons'!D151</f>
        <v>175791.3656367076</v>
      </c>
      <c r="C151" s="3">
        <f>+'Tr.Rec. AA-Mod'!D151</f>
        <v>179651.0571083634</v>
      </c>
      <c r="D151" s="3">
        <f>+'Tr.Rec. AA-Mod'!E151</f>
        <v>171869.28876587906</v>
      </c>
      <c r="E151" s="3">
        <f>+'Tr.Rec. AA-Cons'!F151</f>
        <v>-3346.4980359884794</v>
      </c>
      <c r="F151" s="3">
        <f>+'Tr.Rec. AA-Mod'!F151</f>
        <v>-3204.4602966975654</v>
      </c>
      <c r="G151" s="3">
        <f>+'Tr.Rec. AA-Mod'!G151</f>
        <v>-929.9408445672016</v>
      </c>
      <c r="H151" s="23">
        <f>+'Tr.Rec. AA-Cons'!H151</f>
        <v>0.0392207687082855</v>
      </c>
      <c r="I151" s="23">
        <f>+'Tr.Rec. AA-Mod'!H151</f>
        <v>0.07781768342484341</v>
      </c>
      <c r="J151" s="6">
        <f aca="true" t="shared" si="31" ref="J151:L152">STDEVP(B142:B153)</f>
        <v>4861.457805343412</v>
      </c>
      <c r="K151" s="6">
        <f t="shared" si="31"/>
        <v>5978.365484427935</v>
      </c>
      <c r="L151" s="6">
        <f t="shared" si="31"/>
        <v>5362.599669597896</v>
      </c>
    </row>
    <row r="152" spans="1:12" ht="12.75">
      <c r="A152" s="2">
        <v>42794</v>
      </c>
      <c r="B152" s="3">
        <f>+'Tr.Rec. AA-Cons'!D152</f>
        <v>179509.16040761664</v>
      </c>
      <c r="C152" s="3">
        <f>+'Tr.Rec. AA-Mod'!D152</f>
        <v>184770.12635305533</v>
      </c>
      <c r="D152" s="3">
        <f>+'Tr.Rec. AA-Mod'!E152</f>
        <v>175653.16808163634</v>
      </c>
      <c r="E152" s="3">
        <f>+'Tr.Rec. AA-Cons'!F152</f>
        <v>3717.7947709090367</v>
      </c>
      <c r="F152" s="3">
        <f>+'Tr.Rec. AA-Mod'!F152</f>
        <v>5119.069244691927</v>
      </c>
      <c r="G152" s="3">
        <f>+'Tr.Rec. AA-Mod'!G152</f>
        <v>3783.87931575728</v>
      </c>
      <c r="H152" s="23">
        <f>+'Tr.Rec. AA-Cons'!H152</f>
        <v>0.038559923259803064</v>
      </c>
      <c r="I152" s="23">
        <f>+'Tr.Rec. AA-Mod'!H152</f>
        <v>0.09116958271418985</v>
      </c>
      <c r="J152" s="6">
        <f t="shared" si="31"/>
        <v>5043.5954290372665</v>
      </c>
      <c r="K152" s="6">
        <f t="shared" si="31"/>
        <v>6252.575870797297</v>
      </c>
      <c r="L152" s="6">
        <f t="shared" si="31"/>
        <v>5679.449482479984</v>
      </c>
    </row>
    <row r="153" spans="1:12" ht="12.75">
      <c r="A153" s="2">
        <v>42825</v>
      </c>
      <c r="B153" s="3">
        <f>+'Tr.Rec. AA-Cons'!D153</f>
        <v>182852.39068242055</v>
      </c>
      <c r="C153" s="3">
        <f>+'Tr.Rec. AA-Mod'!D153</f>
        <v>187809.43640309616</v>
      </c>
      <c r="D153" s="3">
        <f>+'Tr.Rec. AA-Mod'!E153</f>
        <v>177871.2346788402</v>
      </c>
      <c r="E153" s="3">
        <f>+'Tr.Rec. AA-Cons'!F153</f>
        <v>3343.2302748039074</v>
      </c>
      <c r="F153" s="3">
        <f>+'Tr.Rec. AA-Mod'!F153</f>
        <v>3039.3100500408327</v>
      </c>
      <c r="G153" s="3">
        <f>+'Tr.Rec. AA-Mod'!G153</f>
        <v>2218.0665972038696</v>
      </c>
      <c r="H153" s="23">
        <f>+'Tr.Rec. AA-Cons'!H153</f>
        <v>0.04981156003580334</v>
      </c>
      <c r="I153" s="23">
        <f>+'Tr.Rec. AA-Mod'!H153</f>
        <v>0.09938201724255946</v>
      </c>
      <c r="J153" s="6">
        <f aca="true" t="shared" si="32" ref="J153:L154">STDEVP(B144:B155)</f>
        <v>5322.675739955001</v>
      </c>
      <c r="K153" s="6">
        <f t="shared" si="32"/>
        <v>6553.651554395704</v>
      </c>
      <c r="L153" s="6">
        <f t="shared" si="32"/>
        <v>6043.53521215673</v>
      </c>
    </row>
    <row r="154" spans="1:12" ht="12.75">
      <c r="A154" s="2">
        <v>42855</v>
      </c>
      <c r="B154" s="3">
        <f>+'Tr.Rec. AA-Cons'!D154</f>
        <v>184295.92623720702</v>
      </c>
      <c r="C154" s="3">
        <f>+'Tr.Rec. AA-Mod'!D154</f>
        <v>189112.0883315732</v>
      </c>
      <c r="D154" s="3">
        <f>+'Tr.Rec. AA-Mod'!E154</f>
        <v>178757.5898111408</v>
      </c>
      <c r="E154" s="3">
        <f>+'Tr.Rec. AA-Cons'!F154</f>
        <v>1443.5355547864747</v>
      </c>
      <c r="F154" s="3">
        <f>+'Tr.Rec. AA-Mod'!F154</f>
        <v>1302.6519284770475</v>
      </c>
      <c r="G154" s="3">
        <f>+'Tr.Rec. AA-Mod'!G154</f>
        <v>886.3551323005813</v>
      </c>
      <c r="H154" s="23">
        <f>+'Tr.Rec. AA-Cons'!H154</f>
        <v>0.05538336426066248</v>
      </c>
      <c r="I154" s="23">
        <f>+'Tr.Rec. AA-Mod'!H154</f>
        <v>0.1035449852043242</v>
      </c>
      <c r="J154" s="6">
        <f t="shared" si="32"/>
        <v>5113.382715303909</v>
      </c>
      <c r="K154" s="6">
        <f t="shared" si="32"/>
        <v>6234.896235690174</v>
      </c>
      <c r="L154" s="6">
        <f t="shared" si="32"/>
        <v>5651.136573770045</v>
      </c>
    </row>
    <row r="155" spans="1:12" ht="12.75">
      <c r="A155" s="2">
        <v>42886</v>
      </c>
      <c r="B155" s="3">
        <f>+'Tr.Rec. AA-Cons'!D155</f>
        <v>184607.5245422636</v>
      </c>
      <c r="C155" s="3">
        <f>+'Tr.Rec. AA-Mod'!D155</f>
        <v>189207.95082981925</v>
      </c>
      <c r="D155" s="3">
        <f>+'Tr.Rec. AA-Mod'!E155</f>
        <v>178617.25639413839</v>
      </c>
      <c r="E155" s="3">
        <f>+'Tr.Rec. AA-Cons'!F155</f>
        <v>311.5983050565701</v>
      </c>
      <c r="F155" s="3">
        <f>+'Tr.Rec. AA-Mod'!F155</f>
        <v>95.86249824604602</v>
      </c>
      <c r="G155" s="3">
        <f>+'Tr.Rec. AA-Mod'!G155</f>
        <v>-140.3334170024027</v>
      </c>
      <c r="H155" s="23">
        <f>+'Tr.Rec. AA-Cons'!H155</f>
        <v>0.059902681481251996</v>
      </c>
      <c r="I155" s="23">
        <f>+'Tr.Rec. AA-Mod'!H155</f>
        <v>0.10590694435680859</v>
      </c>
      <c r="J155" s="6">
        <f aca="true" t="shared" si="33" ref="J155:L156">STDEVP(B146:B157)</f>
        <v>4957.884706222526</v>
      </c>
      <c r="K155" s="6">
        <f t="shared" si="33"/>
        <v>5932.029807713818</v>
      </c>
      <c r="L155" s="6">
        <f t="shared" si="33"/>
        <v>5254.702185689699</v>
      </c>
    </row>
    <row r="156" spans="1:12" ht="12.75">
      <c r="A156" s="2">
        <v>42916</v>
      </c>
      <c r="B156" s="3">
        <f>+'Tr.Rec. AA-Cons'!D156</f>
        <v>182783.88642409444</v>
      </c>
      <c r="C156" s="3">
        <f>+'Tr.Rec. AA-Mod'!D156</f>
        <v>187038.08983061538</v>
      </c>
      <c r="D156" s="3">
        <f>+'Tr.Rec. AA-Mod'!E156</f>
        <v>176085.27248264788</v>
      </c>
      <c r="E156" s="3">
        <f>+'Tr.Rec. AA-Cons'!F156</f>
        <v>-1823.638118169154</v>
      </c>
      <c r="F156" s="3">
        <f>+'Tr.Rec. AA-Mod'!F156</f>
        <v>-2169.860999203869</v>
      </c>
      <c r="G156" s="3">
        <f>+'Tr.Rec. AA-Mod'!G156</f>
        <v>-2531.9839114905044</v>
      </c>
      <c r="H156" s="23">
        <f>+'Tr.Rec. AA-Cons'!H156</f>
        <v>0.06698613941446574</v>
      </c>
      <c r="I156" s="23">
        <f>+'Tr.Rec. AA-Mod'!H156</f>
        <v>0.10952817347967514</v>
      </c>
      <c r="J156" s="6">
        <f t="shared" si="33"/>
        <v>4677.162270281828</v>
      </c>
      <c r="K156" s="6">
        <f t="shared" si="33"/>
        <v>5469.924595589813</v>
      </c>
      <c r="L156" s="6">
        <f t="shared" si="33"/>
        <v>4788.085632010382</v>
      </c>
    </row>
    <row r="157" spans="1:12" ht="12.75">
      <c r="A157" s="2">
        <v>42947</v>
      </c>
      <c r="B157" s="3">
        <f>+'Tr.Rec. AA-Cons'!D157</f>
        <v>181078.11247094115</v>
      </c>
      <c r="C157" s="3">
        <f>+'Tr.Rec. AA-Mod'!D157</f>
        <v>184786.57359024184</v>
      </c>
      <c r="D157" s="3">
        <f>+'Tr.Rec. AA-Mod'!E157</f>
        <v>174399.17927575167</v>
      </c>
      <c r="E157" s="3">
        <f>+'Tr.Rec. AA-Cons'!F157</f>
        <v>-1705.7739531532861</v>
      </c>
      <c r="F157" s="3">
        <f>+'Tr.Rec. AA-Mod'!F157</f>
        <v>-2251.516240373545</v>
      </c>
      <c r="G157" s="3">
        <f>+'Tr.Rec. AA-Mod'!G157</f>
        <v>-1686.0932068962138</v>
      </c>
      <c r="H157" s="23">
        <f>+'Tr.Rec. AA-Cons'!H157</f>
        <v>0.06678933195189485</v>
      </c>
      <c r="I157" s="23">
        <f>+'Tr.Rec. AA-Mod'!H157</f>
        <v>0.10387394314490184</v>
      </c>
      <c r="J157" s="6">
        <f aca="true" t="shared" si="34" ref="J157:L158">STDEVP(B148:B159)</f>
        <v>4284.073066195719</v>
      </c>
      <c r="K157" s="6">
        <f t="shared" si="34"/>
        <v>4776.030630191495</v>
      </c>
      <c r="L157" s="6">
        <f t="shared" si="34"/>
        <v>4110.235230426764</v>
      </c>
    </row>
    <row r="158" spans="1:12" ht="12.75">
      <c r="A158" s="2">
        <v>42978</v>
      </c>
      <c r="B158" s="3">
        <f>+'Tr.Rec. AA-Cons'!D158</f>
        <v>181495.42782989464</v>
      </c>
      <c r="C158" s="3">
        <f>+'Tr.Rec. AA-Mod'!D158</f>
        <v>185019.51653200333</v>
      </c>
      <c r="D158" s="3">
        <f>+'Tr.Rec. AA-Mod'!E158</f>
        <v>174060.41692613644</v>
      </c>
      <c r="E158" s="3">
        <f>+'Tr.Rec. AA-Cons'!F158</f>
        <v>417.31535895349225</v>
      </c>
      <c r="F158" s="3">
        <f>+'Tr.Rec. AA-Mod'!F158</f>
        <v>232.94294176148833</v>
      </c>
      <c r="G158" s="3">
        <f>+'Tr.Rec. AA-Mod'!G158</f>
        <v>-338.7623496152228</v>
      </c>
      <c r="H158" s="23">
        <f>+'Tr.Rec. AA-Cons'!H158</f>
        <v>0.07435010903758199</v>
      </c>
      <c r="I158" s="23">
        <f>+'Tr.Rec. AA-Mod'!H158</f>
        <v>0.10959099605866873</v>
      </c>
      <c r="J158" s="6">
        <f t="shared" si="34"/>
        <v>4028.3785855857386</v>
      </c>
      <c r="K158" s="6">
        <f t="shared" si="34"/>
        <v>4343.920508263582</v>
      </c>
      <c r="L158" s="6">
        <f t="shared" si="34"/>
        <v>3498.0017204758187</v>
      </c>
    </row>
    <row r="159" spans="1:12" ht="12.75">
      <c r="A159" s="2">
        <v>43008</v>
      </c>
      <c r="B159" s="3">
        <f>+'Tr.Rec. AA-Cons'!D159</f>
        <v>184253.98670626577</v>
      </c>
      <c r="C159" s="3">
        <f>+'Tr.Rec. AA-Mod'!D159</f>
        <v>188405.51219398185</v>
      </c>
      <c r="D159" s="3">
        <f>+'Tr.Rec. AA-Mod'!E159</f>
        <v>177398.21149576263</v>
      </c>
      <c r="E159" s="3">
        <f>+'Tr.Rec. AA-Cons'!F159</f>
        <v>2758.5588763711276</v>
      </c>
      <c r="F159" s="3">
        <f>+'Tr.Rec. AA-Mod'!F159</f>
        <v>3385.9956619785225</v>
      </c>
      <c r="G159" s="3">
        <f>+'Tr.Rec. AA-Mod'!G159</f>
        <v>3337.7945696261886</v>
      </c>
      <c r="H159" s="23">
        <f>+'Tr.Rec. AA-Cons'!H159</f>
        <v>0.06855775210503157</v>
      </c>
      <c r="I159" s="23">
        <f>+'Tr.Rec. AA-Mod'!H159</f>
        <v>0.11007300698219225</v>
      </c>
      <c r="J159" s="6">
        <f aca="true" t="shared" si="35" ref="J159:L160">STDEVP(B150:B161)</f>
        <v>3368.8111604949013</v>
      </c>
      <c r="K159" s="6">
        <f t="shared" si="35"/>
        <v>3730.945829051647</v>
      </c>
      <c r="L159" s="6">
        <f t="shared" si="35"/>
        <v>2869.3053625043335</v>
      </c>
    </row>
    <row r="160" spans="1:12" ht="12.75">
      <c r="A160" s="2">
        <v>43039</v>
      </c>
      <c r="B160" s="3">
        <f>+'Tr.Rec. AA-Cons'!D160</f>
        <v>188511.09915841033</v>
      </c>
      <c r="C160" s="3">
        <f>+'Tr.Rec. AA-Mod'!D160</f>
        <v>193546.02521683535</v>
      </c>
      <c r="D160" s="3">
        <f>+'Tr.Rec. AA-Mod'!E160</f>
        <v>181535.25671586435</v>
      </c>
      <c r="E160" s="3">
        <f>+'Tr.Rec. AA-Cons'!F160</f>
        <v>4257.11245214456</v>
      </c>
      <c r="F160" s="3">
        <f>+'Tr.Rec. AA-Mod'!F160</f>
        <v>5140.513022853498</v>
      </c>
      <c r="G160" s="3">
        <f>+'Tr.Rec. AA-Mod'!G160</f>
        <v>4137.045220101718</v>
      </c>
      <c r="H160" s="23">
        <f>+'Tr.Rec. AA-Cons'!H160</f>
        <v>0.06975842442545988</v>
      </c>
      <c r="I160" s="23">
        <f>+'Tr.Rec. AA-Mod'!H160</f>
        <v>0.12010768500971003</v>
      </c>
      <c r="J160" s="6">
        <f t="shared" si="35"/>
        <v>3259.6851537353505</v>
      </c>
      <c r="K160" s="6">
        <f t="shared" si="35"/>
        <v>3625.958016501653</v>
      </c>
      <c r="L160" s="6">
        <f t="shared" si="35"/>
        <v>2680.281312001938</v>
      </c>
    </row>
    <row r="161" spans="1:12" ht="12.75">
      <c r="A161" s="2">
        <v>43069</v>
      </c>
      <c r="B161" s="3">
        <f>+'Tr.Rec. AA-Cons'!D161</f>
        <v>187080.61466512203</v>
      </c>
      <c r="C161" s="3">
        <f>+'Tr.Rec. AA-Mod'!D161</f>
        <v>192220.94460872567</v>
      </c>
      <c r="D161" s="3">
        <f>+'Tr.Rec. AA-Mod'!E161</f>
        <v>180366.19788216343</v>
      </c>
      <c r="E161" s="3">
        <f>+'Tr.Rec. AA-Cons'!F161</f>
        <v>-1430.4844932882988</v>
      </c>
      <c r="F161" s="3">
        <f>+'Tr.Rec. AA-Mod'!F161</f>
        <v>-1325.0806081096816</v>
      </c>
      <c r="G161" s="3">
        <f>+'Tr.Rec. AA-Mod'!G161</f>
        <v>-1169.0588337009249</v>
      </c>
      <c r="H161" s="23">
        <f>+'Tr.Rec. AA-Cons'!H161</f>
        <v>0.0671441678295861</v>
      </c>
      <c r="I161" s="23">
        <f>+'Tr.Rec. AA-Mod'!H161</f>
        <v>0.1185474672656226</v>
      </c>
      <c r="J161" s="6">
        <f aca="true" t="shared" si="36" ref="J161:L162">STDEVP(B152:B163)</f>
        <v>2584.161672003039</v>
      </c>
      <c r="K161" s="6">
        <f t="shared" si="36"/>
        <v>3027.472817916696</v>
      </c>
      <c r="L161" s="6">
        <f t="shared" si="36"/>
        <v>2370.8664908475666</v>
      </c>
    </row>
    <row r="162" spans="1:12" ht="12.75">
      <c r="A162" s="2">
        <v>43099</v>
      </c>
      <c r="B162" s="3">
        <f>+'Tr.Rec. AA-Cons'!D162</f>
        <v>185153.3671600192</v>
      </c>
      <c r="C162" s="3">
        <f>+'Tr.Rec. AA-Mod'!D162</f>
        <v>190683.1737740603</v>
      </c>
      <c r="D162" s="3">
        <f>+'Tr.Rec. AA-Mod'!E162</f>
        <v>178867.3886666175</v>
      </c>
      <c r="E162" s="3">
        <f>+'Tr.Rec. AA-Cons'!F162</f>
        <v>-1927.2475051028305</v>
      </c>
      <c r="F162" s="3">
        <f>+'Tr.Rec. AA-Mod'!F162</f>
        <v>-1537.7708346653671</v>
      </c>
      <c r="G162" s="3">
        <f>+'Tr.Rec. AA-Mod'!G162</f>
        <v>-1498.8092155459162</v>
      </c>
      <c r="H162" s="23">
        <f>+'Tr.Rec. AA-Cons'!H162</f>
        <v>0.0628597849340169</v>
      </c>
      <c r="I162" s="23">
        <f>+'Tr.Rec. AA-Mod'!H162</f>
        <v>0.11815785107442789</v>
      </c>
      <c r="J162" s="6">
        <f t="shared" si="36"/>
        <v>2190.5849705991395</v>
      </c>
      <c r="K162" s="6">
        <f t="shared" si="36"/>
        <v>2772.602707569452</v>
      </c>
      <c r="L162" s="6">
        <f t="shared" si="36"/>
        <v>2272.6301665779165</v>
      </c>
    </row>
    <row r="163" spans="1:12" ht="12.75">
      <c r="A163" s="2">
        <v>43131</v>
      </c>
      <c r="B163" s="3">
        <f>+'Tr.Rec. AA-Cons'!D163</f>
        <v>187276.64557615918</v>
      </c>
      <c r="C163" s="3">
        <f>+'Tr.Rec. AA-Mod'!D163</f>
        <v>193391.44375430953</v>
      </c>
      <c r="D163" s="3">
        <f>+'Tr.Rec. AA-Mod'!E163</f>
        <v>181121.37241778703</v>
      </c>
      <c r="E163" s="3">
        <f>+'Tr.Rec. AA-Cons'!F163</f>
        <v>2123.278416139976</v>
      </c>
      <c r="F163" s="3">
        <f>+'Tr.Rec. AA-Mod'!F163</f>
        <v>2708.269980249228</v>
      </c>
      <c r="G163" s="3">
        <f>+'Tr.Rec. AA-Mod'!G163</f>
        <v>2253.9837511695223</v>
      </c>
      <c r="H163" s="23">
        <f>+'Tr.Rec. AA-Cons'!H163</f>
        <v>0.06155273158372143</v>
      </c>
      <c r="I163" s="23">
        <f>+'Tr.Rec. AA-Mod'!H163</f>
        <v>0.12270071336522492</v>
      </c>
      <c r="J163" s="6">
        <f aca="true" t="shared" si="37" ref="J163:L164">STDEVP(B154:B165)</f>
        <v>2211.1558164067606</v>
      </c>
      <c r="K163" s="6">
        <f t="shared" si="37"/>
        <v>2790.1028168279845</v>
      </c>
      <c r="L163" s="6">
        <f t="shared" si="37"/>
        <v>2399.8863925477217</v>
      </c>
    </row>
    <row r="164" spans="1:12" ht="12.75">
      <c r="A164" s="2">
        <v>43159</v>
      </c>
      <c r="B164" s="3">
        <f>+'Tr.Rec. AA-Cons'!D164</f>
        <v>184944.9065362718</v>
      </c>
      <c r="C164" s="3">
        <f>+'Tr.Rec. AA-Mod'!D164</f>
        <v>189739.15445304476</v>
      </c>
      <c r="D164" s="3">
        <f>+'Tr.Rec. AA-Mod'!E164</f>
        <v>178177.2797565956</v>
      </c>
      <c r="E164" s="3">
        <f>+'Tr.Rec. AA-Cons'!F164</f>
        <v>-2331.739039887383</v>
      </c>
      <c r="F164" s="3">
        <f>+'Tr.Rec. AA-Mod'!F164</f>
        <v>-3652.289301264769</v>
      </c>
      <c r="G164" s="3">
        <f>+'Tr.Rec. AA-Mod'!G164</f>
        <v>-2944.0926611914183</v>
      </c>
      <c r="H164" s="23">
        <f>+'Tr.Rec. AA-Cons'!H164</f>
        <v>0.06767626779676195</v>
      </c>
      <c r="I164" s="23">
        <f>+'Tr.Rec. AA-Mod'!H164</f>
        <v>0.11561874696449159</v>
      </c>
      <c r="J164" s="6">
        <f t="shared" si="37"/>
        <v>2555.145987974924</v>
      </c>
      <c r="K164" s="6">
        <f t="shared" si="37"/>
        <v>3194.8081633319257</v>
      </c>
      <c r="L164" s="6">
        <f t="shared" si="37"/>
        <v>2467.305412999519</v>
      </c>
    </row>
    <row r="165" spans="1:12" ht="12.75">
      <c r="A165" s="2">
        <v>43190</v>
      </c>
      <c r="B165" s="3">
        <f>+'Tr.Rec. AA-Cons'!D165</f>
        <v>186807.57657084937</v>
      </c>
      <c r="C165" s="3">
        <f>+'Tr.Rec. AA-Mod'!D165</f>
        <v>191309.31439973201</v>
      </c>
      <c r="D165" s="3">
        <f>+'Tr.Rec. AA-Mod'!E165</f>
        <v>175324.37244300154</v>
      </c>
      <c r="E165" s="3">
        <f>+'Tr.Rec. AA-Cons'!F165</f>
        <v>1862.6700345775753</v>
      </c>
      <c r="F165" s="3">
        <f>+'Tr.Rec. AA-Mod'!F165</f>
        <v>1570.1599466872576</v>
      </c>
      <c r="G165" s="3">
        <f>+'Tr.Rec. AA-Mod'!G165</f>
        <v>-2852.9073135940707</v>
      </c>
      <c r="H165" s="23">
        <f>+'Tr.Rec. AA-Cons'!H165</f>
        <v>0.11483204127847824</v>
      </c>
      <c r="I165" s="23">
        <f>+'Tr.Rec. AA-Mod'!H165</f>
        <v>0.1598494195673048</v>
      </c>
      <c r="J165" s="6">
        <f aca="true" t="shared" si="38" ref="J165:L166">STDEVP(B156:B167)</f>
        <v>2550.043105568021</v>
      </c>
      <c r="K165" s="6">
        <f t="shared" si="38"/>
        <v>3217.892079887855</v>
      </c>
      <c r="L165" s="6">
        <f t="shared" si="38"/>
        <v>2562.351376612772</v>
      </c>
    </row>
    <row r="166" spans="1:12" ht="12.75">
      <c r="A166" s="2">
        <v>43220</v>
      </c>
      <c r="B166" s="3">
        <f>+'Tr.Rec. AA-Cons'!D166</f>
        <v>189581.64151955736</v>
      </c>
      <c r="C166" s="3">
        <f>+'Tr.Rec. AA-Mod'!D166</f>
        <v>195227.19863360963</v>
      </c>
      <c r="D166" s="3">
        <f>+'Tr.Rec. AA-Mod'!E166</f>
        <v>180091.19000949967</v>
      </c>
      <c r="E166" s="3">
        <f>+'Tr.Rec. AA-Cons'!F166</f>
        <v>2774.0649487079936</v>
      </c>
      <c r="F166" s="3">
        <f>+'Tr.Rec. AA-Mod'!F166</f>
        <v>3917.8842338776158</v>
      </c>
      <c r="G166" s="3">
        <f>+'Tr.Rec. AA-Mod'!G166</f>
        <v>4766.8175664981245</v>
      </c>
      <c r="H166" s="23">
        <f>+'Tr.Rec. AA-Cons'!H166</f>
        <v>0.09490451510057696</v>
      </c>
      <c r="I166" s="23">
        <f>+'Tr.Rec. AA-Mod'!H166</f>
        <v>0.15136008624109953</v>
      </c>
      <c r="J166" s="6">
        <f t="shared" si="38"/>
        <v>2477.9430065910706</v>
      </c>
      <c r="K166" s="6">
        <f t="shared" si="38"/>
        <v>3158.162273129999</v>
      </c>
      <c r="L166" s="6">
        <f t="shared" si="38"/>
        <v>2626.9559991406354</v>
      </c>
    </row>
    <row r="167" spans="1:12" ht="12.75">
      <c r="A167" s="2">
        <v>43251</v>
      </c>
      <c r="B167" s="3">
        <f>+'Tr.Rec. AA-Cons'!D167</f>
        <v>185836.24429884506</v>
      </c>
      <c r="C167" s="3">
        <f>+'Tr.Rec. AA-Mod'!D167</f>
        <v>191790.84744907715</v>
      </c>
      <c r="D167" s="3">
        <f>+'Tr.Rec. AA-Mod'!E167</f>
        <v>180537.46799931952</v>
      </c>
      <c r="E167" s="3">
        <f>+'Tr.Rec. AA-Cons'!F167</f>
        <v>-3745.3972207123006</v>
      </c>
      <c r="F167" s="3">
        <f>+'Tr.Rec. AA-Mod'!F167</f>
        <v>-3436.351184532483</v>
      </c>
      <c r="G167" s="3">
        <f>+'Tr.Rec. AA-Mod'!G167</f>
        <v>446.2779898198496</v>
      </c>
      <c r="H167" s="23">
        <f>+'Tr.Rec. AA-Cons'!H167</f>
        <v>0.05298776299525554</v>
      </c>
      <c r="I167" s="23">
        <f>+'Tr.Rec. AA-Mod'!H167</f>
        <v>0.11253379449757639</v>
      </c>
      <c r="J167" s="6">
        <f aca="true" t="shared" si="39" ref="J167:L168">STDEVP(B158:B169)</f>
        <v>2038.4964570421937</v>
      </c>
      <c r="K167" s="6">
        <f t="shared" si="39"/>
        <v>2647.6925458982205</v>
      </c>
      <c r="L167" s="6">
        <f t="shared" si="39"/>
        <v>2548.7386853010216</v>
      </c>
    </row>
    <row r="168" spans="1:12" ht="12.75">
      <c r="A168" s="2">
        <v>43281</v>
      </c>
      <c r="B168" s="3">
        <f>+'Tr.Rec. AA-Cons'!D168</f>
        <v>187482.35796024738</v>
      </c>
      <c r="C168" s="3">
        <f>+'Tr.Rec. AA-Mod'!D168</f>
        <v>193275.25445727535</v>
      </c>
      <c r="D168" s="3">
        <f>+'Tr.Rec. AA-Mod'!E168</f>
        <v>181439.5539128352</v>
      </c>
      <c r="E168" s="3">
        <f>+'Tr.Rec. AA-Cons'!F168</f>
        <v>1646.1136614023126</v>
      </c>
      <c r="F168" s="3">
        <f>+'Tr.Rec. AA-Mod'!F168</f>
        <v>1484.4070081982063</v>
      </c>
      <c r="G168" s="3">
        <f>+'Tr.Rec. AA-Mod'!G168</f>
        <v>902.0859135156788</v>
      </c>
      <c r="H168" s="23">
        <f>+'Tr.Rec. AA-Cons'!H168</f>
        <v>0.06042804047412176</v>
      </c>
      <c r="I168" s="23">
        <f>+'Tr.Rec. AA-Mod'!H168</f>
        <v>0.11835700544440164</v>
      </c>
      <c r="J168" s="6">
        <f t="shared" si="39"/>
        <v>1574.7012144979462</v>
      </c>
      <c r="K168" s="6">
        <f t="shared" si="39"/>
        <v>1788.521654363406</v>
      </c>
      <c r="L168" s="6">
        <f t="shared" si="39"/>
        <v>2127.649994862583</v>
      </c>
    </row>
    <row r="169" spans="1:12" ht="12.75">
      <c r="A169" s="2">
        <v>43312</v>
      </c>
      <c r="B169" s="3">
        <f>+'Tr.Rec. AA-Cons'!D169</f>
        <v>186899.06709521828</v>
      </c>
      <c r="C169" s="3">
        <f>+'Tr.Rec. AA-Mod'!D169</f>
        <v>193326.2889897709</v>
      </c>
      <c r="D169" s="3">
        <f>+'Tr.Rec. AA-Mod'!E169</f>
        <v>182967.53443481817</v>
      </c>
      <c r="E169" s="3">
        <f>+'Tr.Rec. AA-Cons'!F169</f>
        <v>-583.290865029092</v>
      </c>
      <c r="F169" s="3">
        <f>+'Tr.Rec. AA-Mod'!F169</f>
        <v>51.0345324955415</v>
      </c>
      <c r="G169" s="3">
        <f>+'Tr.Rec. AA-Mod'!G169</f>
        <v>1527.9805219829723</v>
      </c>
      <c r="H169" s="23">
        <f>+'Tr.Rec. AA-Cons'!H169</f>
        <v>0.039315326604001166</v>
      </c>
      <c r="I169" s="23">
        <f>+'Tr.Rec. AA-Mod'!H169</f>
        <v>0.1035875455495272</v>
      </c>
      <c r="J169" s="6">
        <f aca="true" t="shared" si="40" ref="J169:L170">STDEVP(B160:B171)</f>
        <v>1652.6363947324548</v>
      </c>
      <c r="K169" s="6">
        <f t="shared" si="40"/>
        <v>1421.0018587956274</v>
      </c>
      <c r="L169" s="6">
        <f t="shared" si="40"/>
        <v>2065.623637411907</v>
      </c>
    </row>
    <row r="170" spans="1:12" ht="12.75">
      <c r="A170" s="2">
        <v>43343</v>
      </c>
      <c r="B170" s="3">
        <f>+'Tr.Rec. AA-Cons'!D170</f>
        <v>184415.76283385686</v>
      </c>
      <c r="C170" s="3">
        <f>+'Tr.Rec. AA-Mod'!D170</f>
        <v>192079.48624424773</v>
      </c>
      <c r="D170" s="3">
        <f>+'Tr.Rec. AA-Mod'!E170</f>
        <v>182484.04263672046</v>
      </c>
      <c r="E170" s="3">
        <f>+'Tr.Rec. AA-Cons'!F170</f>
        <v>-2483.3042613614234</v>
      </c>
      <c r="F170" s="3">
        <f>+'Tr.Rec. AA-Mod'!F170</f>
        <v>-1246.802745523164</v>
      </c>
      <c r="G170" s="3">
        <f>+'Tr.Rec. AA-Mod'!G170</f>
        <v>-483.4917980977043</v>
      </c>
      <c r="H170" s="23">
        <f>+'Tr.Rec. AA-Cons'!H170</f>
        <v>0.019317201971363884</v>
      </c>
      <c r="I170" s="23">
        <f>+'Tr.Rec. AA-Mod'!H170</f>
        <v>0.09595443607527265</v>
      </c>
      <c r="J170" s="6">
        <f t="shared" si="40"/>
        <v>2710.9366870155886</v>
      </c>
      <c r="K170" s="6">
        <f t="shared" si="40"/>
        <v>2336.80690586677</v>
      </c>
      <c r="L170" s="6">
        <f t="shared" si="40"/>
        <v>2210.5088717906187</v>
      </c>
    </row>
    <row r="171" spans="1:12" ht="12.75">
      <c r="A171" s="2">
        <v>43373</v>
      </c>
      <c r="B171" s="3">
        <f>+'Tr.Rec. AA-Cons'!D171</f>
        <v>183659.54253381598</v>
      </c>
      <c r="C171" s="3">
        <f>+'Tr.Rec. AA-Mod'!D171</f>
        <v>191609.70891214482</v>
      </c>
      <c r="D171" s="3">
        <f>+'Tr.Rec. AA-Mod'!E171</f>
        <v>182458.2944126418</v>
      </c>
      <c r="E171" s="3">
        <f>+'Tr.Rec. AA-Cons'!F171</f>
        <v>-756.2203000408772</v>
      </c>
      <c r="F171" s="3">
        <f>+'Tr.Rec. AA-Mod'!F171</f>
        <v>-469.777332102909</v>
      </c>
      <c r="G171" s="3">
        <f>+'Tr.Rec. AA-Mod'!G171</f>
        <v>-25.748224078677595</v>
      </c>
      <c r="H171" s="23">
        <f>+'Tr.Rec. AA-Cons'!H171</f>
        <v>0.012012481211741921</v>
      </c>
      <c r="I171" s="23">
        <f>+'Tr.Rec. AA-Mod'!H171</f>
        <v>0.0915141449950303</v>
      </c>
      <c r="J171" s="6">
        <f aca="true" t="shared" si="41" ref="J171:L172">STDEVP(B162:B173)</f>
        <v>3245.8921946495375</v>
      </c>
      <c r="K171" s="6">
        <f t="shared" si="41"/>
        <v>2815.425512648165</v>
      </c>
      <c r="L171" s="6">
        <f t="shared" si="41"/>
        <v>2301.2290124431224</v>
      </c>
    </row>
    <row r="172" spans="1:12" ht="12.75">
      <c r="A172" s="2">
        <v>43404</v>
      </c>
      <c r="B172" s="3">
        <f>+'Tr.Rec. AA-Cons'!D172</f>
        <v>178197.73602657858</v>
      </c>
      <c r="C172" s="3">
        <f>+'Tr.Rec. AA-Mod'!D172</f>
        <v>185403.4768970408</v>
      </c>
      <c r="D172" s="3">
        <f>+'Tr.Rec. AA-Mod'!E172</f>
        <v>177263.38796756972</v>
      </c>
      <c r="E172" s="3">
        <f>+'Tr.Rec. AA-Cons'!F172</f>
        <v>-5461.806507237401</v>
      </c>
      <c r="F172" s="3">
        <f>+'Tr.Rec. AA-Mod'!F172</f>
        <v>-6206.232015104033</v>
      </c>
      <c r="G172" s="3">
        <f>+'Tr.Rec. AA-Mod'!G172</f>
        <v>-5194.906445072062</v>
      </c>
      <c r="H172" s="23">
        <f>+'Tr.Rec. AA-Cons'!H172</f>
        <v>0.009343480590088493</v>
      </c>
      <c r="I172" s="23">
        <f>+'Tr.Rec. AA-Mod'!H172</f>
        <v>0.08140088929471068</v>
      </c>
      <c r="J172" s="6">
        <f t="shared" si="41"/>
        <v>4737.0465293957095</v>
      </c>
      <c r="K172" s="6">
        <f t="shared" si="41"/>
        <v>4883.529599949141</v>
      </c>
      <c r="L172" s="6">
        <f t="shared" si="41"/>
        <v>3666.958074511083</v>
      </c>
    </row>
    <row r="173" spans="1:12" ht="12.75">
      <c r="A173" s="2">
        <v>43434</v>
      </c>
      <c r="B173" s="3">
        <f>+'Tr.Rec. AA-Cons'!D173</f>
        <v>178822.99437986745</v>
      </c>
      <c r="C173" s="3">
        <f>+'Tr.Rec. AA-Mod'!D173</f>
        <v>185908.1612466613</v>
      </c>
      <c r="D173" s="3">
        <f>+'Tr.Rec. AA-Mod'!E173</f>
        <v>177732.44437659197</v>
      </c>
      <c r="E173" s="3">
        <f>+'Tr.Rec. AA-Cons'!F173</f>
        <v>625.2583532888675</v>
      </c>
      <c r="F173" s="3">
        <f>+'Tr.Rec. AA-Mod'!F173</f>
        <v>504.68434962051106</v>
      </c>
      <c r="G173" s="3">
        <f>+'Tr.Rec. AA-Mod'!G173</f>
        <v>469.05640902224695</v>
      </c>
      <c r="H173" s="23">
        <f>+'Tr.Rec. AA-Cons'!H173</f>
        <v>0.0109055000327547</v>
      </c>
      <c r="I173" s="23">
        <f>+'Tr.Rec. AA-Mod'!H173</f>
        <v>0.08175716870069327</v>
      </c>
      <c r="J173" s="6">
        <f aca="true" t="shared" si="42" ref="J173:L174">STDEVP(B164:B175)</f>
        <v>5298.685253704922</v>
      </c>
      <c r="K173" s="6">
        <f t="shared" si="42"/>
        <v>5596.4813750121275</v>
      </c>
      <c r="L173" s="6">
        <f t="shared" si="42"/>
        <v>3643.3124278025257</v>
      </c>
    </row>
    <row r="174" spans="1:12" ht="12.75">
      <c r="A174" s="2">
        <v>43465</v>
      </c>
      <c r="B174" s="3">
        <f>+'Tr.Rec. AA-Cons'!D174</f>
        <v>172416.45099314427</v>
      </c>
      <c r="C174" s="3">
        <f>+'Tr.Rec. AA-Mod'!D174</f>
        <v>176741.1705250605</v>
      </c>
      <c r="D174" s="3">
        <f>+'Tr.Rec. AA-Mod'!E174</f>
        <v>169575.66416133379</v>
      </c>
      <c r="E174" s="3">
        <f>+'Tr.Rec. AA-Cons'!F174</f>
        <v>-6406.543386723177</v>
      </c>
      <c r="F174" s="3">
        <f>+'Tr.Rec. AA-Mod'!F174</f>
        <v>-9166.9907216008</v>
      </c>
      <c r="G174" s="3">
        <f>+'Tr.Rec. AA-Mod'!G174</f>
        <v>-8156.780215258186</v>
      </c>
      <c r="H174" s="23">
        <f>+'Tr.Rec. AA-Cons'!H174</f>
        <v>0.028407868318104823</v>
      </c>
      <c r="I174" s="23">
        <f>+'Tr.Rec. AA-Mod'!H174</f>
        <v>0.07165506363726726</v>
      </c>
      <c r="J174" s="6">
        <f t="shared" si="42"/>
        <v>5636.067969681793</v>
      </c>
      <c r="K174" s="6">
        <f t="shared" si="42"/>
        <v>6024.20533443529</v>
      </c>
      <c r="L174" s="6">
        <f t="shared" si="42"/>
        <v>3726.0264552359995</v>
      </c>
    </row>
    <row r="175" spans="1:12" ht="12.75">
      <c r="A175" s="2">
        <v>43496</v>
      </c>
      <c r="B175" s="3">
        <f>+'Tr.Rec. AA-Cons'!D175</f>
        <v>174188.3638537176</v>
      </c>
      <c r="C175" s="3">
        <f>+'Tr.Rec. AA-Mod'!D175</f>
        <v>179107.94513650687</v>
      </c>
      <c r="D175" s="3">
        <f>+'Tr.Rec. AA-Mod'!E175</f>
        <v>177297.96349506726</v>
      </c>
      <c r="E175" s="3">
        <f>+'Tr.Rec. AA-Cons'!F175</f>
        <v>1771.9128605733276</v>
      </c>
      <c r="F175" s="3">
        <f>+'Tr.Rec. AA-Mod'!F175</f>
        <v>2366.774611446366</v>
      </c>
      <c r="G175" s="3">
        <f>+'Tr.Rec. AA-Mod'!G175</f>
        <v>7722.299333733477</v>
      </c>
      <c r="H175" s="23">
        <f>+'Tr.Rec. AA-Cons'!H175</f>
        <v>-0.031095996413496474</v>
      </c>
      <c r="I175" s="23">
        <f>+'Tr.Rec. AA-Mod'!H175</f>
        <v>0.018099816414396175</v>
      </c>
      <c r="J175" s="6">
        <f aca="true" t="shared" si="43" ref="J175:L176">STDEVP(B166:B177)</f>
        <v>5714.284612611668</v>
      </c>
      <c r="K175" s="6">
        <f t="shared" si="43"/>
        <v>6263.006063161559</v>
      </c>
      <c r="L175" s="6">
        <f t="shared" si="43"/>
        <v>3607.5398975737126</v>
      </c>
    </row>
    <row r="176" spans="1:12" ht="12.75">
      <c r="A176" s="2">
        <v>43524</v>
      </c>
      <c r="B176" s="3">
        <f>+'Tr.Rec. AA-Cons'!D176</f>
        <v>175230.48604873262</v>
      </c>
      <c r="C176" s="3">
        <f>+'Tr.Rec. AA-Mod'!D176</f>
        <v>180574.96987610427</v>
      </c>
      <c r="D176" s="3">
        <f>+'Tr.Rec. AA-Mod'!E176</f>
        <v>181733.9081450999</v>
      </c>
      <c r="E176" s="3">
        <f>+'Tr.Rec. AA-Cons'!F176</f>
        <v>1042.1221950150211</v>
      </c>
      <c r="F176" s="3">
        <f>+'Tr.Rec. AA-Mod'!F176</f>
        <v>1467.0247395974002</v>
      </c>
      <c r="G176" s="3">
        <f>+'Tr.Rec. AA-Mod'!G176</f>
        <v>4435.944650032645</v>
      </c>
      <c r="H176" s="23">
        <f>+'Tr.Rec. AA-Cons'!H176</f>
        <v>-0.06503422096367295</v>
      </c>
      <c r="I176" s="23">
        <f>+'Tr.Rec. AA-Mod'!H176</f>
        <v>-0.011589382689956462</v>
      </c>
      <c r="J176" s="6">
        <f t="shared" si="43"/>
        <v>5320.93973912672</v>
      </c>
      <c r="K176" s="6">
        <f t="shared" si="43"/>
        <v>6024.687327016013</v>
      </c>
      <c r="L176" s="6">
        <f t="shared" si="43"/>
        <v>3764.8992495040116</v>
      </c>
    </row>
    <row r="177" spans="1:12" ht="12.75">
      <c r="A177" s="2">
        <v>43555</v>
      </c>
      <c r="B177" s="3">
        <f>+'Tr.Rec. AA-Cons'!D177</f>
        <v>175230.48604873262</v>
      </c>
      <c r="C177" s="3">
        <f>+'Tr.Rec. AA-Mod'!D177</f>
        <v>180574.96987610427</v>
      </c>
      <c r="D177" s="3">
        <f>+'Tr.Rec. AA-Mod'!E177</f>
        <v>181733.9081450999</v>
      </c>
      <c r="E177" s="3">
        <f>+'Tr.Rec. AA-Cons'!F177</f>
        <v>0</v>
      </c>
      <c r="F177" s="3">
        <f>+'Tr.Rec. AA-Mod'!F177</f>
        <v>0</v>
      </c>
      <c r="G177" s="3">
        <f>+'Tr.Rec. AA-Mod'!G177</f>
        <v>0</v>
      </c>
      <c r="H177" s="23">
        <f>+'Tr.Rec. AA-Cons'!H177</f>
        <v>-0.06503422096367295</v>
      </c>
      <c r="I177" s="23">
        <f>+'Tr.Rec. AA-Mod'!H177</f>
        <v>-0.011589382689956462</v>
      </c>
      <c r="J177" s="6">
        <f>STDEVP(B168:B179)</f>
        <v>5260.175485234</v>
      </c>
      <c r="K177" s="6">
        <f>STDEVP(C168:C179)</f>
        <v>6060.4434408665575</v>
      </c>
      <c r="L177" s="6">
        <f>STDEVP(D168:D179)</f>
        <v>3935.487888667234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1">
      <selection activeCell="B40" sqref="B40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28</v>
      </c>
      <c r="B2" s="25"/>
      <c r="C2" s="25"/>
    </row>
    <row r="4" spans="2:4" ht="12.75">
      <c r="B4" s="1" t="s">
        <v>29</v>
      </c>
      <c r="C4" s="1" t="s">
        <v>30</v>
      </c>
      <c r="D4" t="s">
        <v>16</v>
      </c>
    </row>
    <row r="5" spans="1:4" ht="12.75">
      <c r="A5" s="1">
        <v>2004</v>
      </c>
      <c r="B5" s="26">
        <f>+'Tr.Rec. totali'!B6/'Tr.Rec. totali'!B2-1</f>
        <v>0.04508978265064223</v>
      </c>
      <c r="C5" s="26">
        <f>+'Tr.Rec. totali'!C6/'Tr.Rec. totali'!C2-1</f>
        <v>0.04905509021626586</v>
      </c>
      <c r="D5" s="26">
        <f>+'Tr.Rec. totali'!D6/'Tr.Rec. totali'!D2-1</f>
        <v>0.03125482606013241</v>
      </c>
    </row>
    <row r="6" spans="1:4" ht="12.75">
      <c r="A6" s="1">
        <v>2005</v>
      </c>
      <c r="B6" s="26">
        <f>+'Tr.Rec. totali'!B18/'Tr.Rec. totali'!B6-1</f>
        <v>0.07066012155167956</v>
      </c>
      <c r="C6" s="26">
        <f>+'Tr.Rec. totali'!C18/'Tr.Rec. totali'!C6-1</f>
        <v>0.08463122544214463</v>
      </c>
      <c r="D6" s="26">
        <f>+'Tr.Rec. totali'!D18/'Tr.Rec. totali'!D6-1</f>
        <v>0.13430204729936457</v>
      </c>
    </row>
    <row r="7" spans="1:4" ht="12.75">
      <c r="A7" s="1">
        <v>2006</v>
      </c>
      <c r="B7" s="26">
        <f>+'Tr.Rec. totali'!B30/'Tr.Rec. totali'!B18-1</f>
        <v>0.02152294211079009</v>
      </c>
      <c r="C7" s="26">
        <f>+'Tr.Rec. totali'!C30/'Tr.Rec. totali'!C18-1</f>
        <v>0.03789808803944816</v>
      </c>
      <c r="D7" s="26">
        <f>+'Tr.Rec. totali'!D30/'Tr.Rec. totali'!D18-1</f>
        <v>0.05194217887954733</v>
      </c>
    </row>
    <row r="8" spans="1:4" ht="12.75">
      <c r="A8" s="1">
        <v>2007</v>
      </c>
      <c r="B8" s="26">
        <f>+'Tr.Rec. totali'!B42/'Tr.Rec. totali'!B30-1</f>
        <v>0.013396799607116705</v>
      </c>
      <c r="C8" s="26">
        <f>+'Tr.Rec. totali'!C42/'Tr.Rec. totali'!C30-1</f>
        <v>0.006030339649145455</v>
      </c>
      <c r="D8" s="26">
        <f>+'Tr.Rec. totali'!D42/'Tr.Rec. totali'!D30-1</f>
        <v>0.009916951937980034</v>
      </c>
    </row>
    <row r="9" spans="1:4" ht="12.75">
      <c r="A9" s="1">
        <v>2008</v>
      </c>
      <c r="B9" s="26">
        <f>+'Tr.Rec. totali'!B54/'Tr.Rec. totali'!B42-1</f>
        <v>-0.009744913237067387</v>
      </c>
      <c r="C9" s="26">
        <f>+'Tr.Rec. totali'!C54/'Tr.Rec. totali'!C42-1</f>
        <v>-0.04009824155275554</v>
      </c>
      <c r="D9" s="26">
        <f>+'Tr.Rec. totali'!D54/'Tr.Rec. totali'!D42-1</f>
        <v>-0.2390090596162946</v>
      </c>
    </row>
    <row r="10" spans="1:4" ht="12.75">
      <c r="A10" s="1">
        <v>2009</v>
      </c>
      <c r="B10" s="26">
        <f>+'Tr.Rec. totali'!B66/'Tr.Rec. totali'!B54-1</f>
        <v>0.09836676589769411</v>
      </c>
      <c r="C10" s="26">
        <f>+'Tr.Rec. totali'!C66/'Tr.Rec. totali'!C54-1</f>
        <v>0.11369958231227928</v>
      </c>
      <c r="D10" s="26">
        <f>+'Tr.Rec. totali'!D66/'Tr.Rec. totali'!D54-1</f>
        <v>0.16851128006090565</v>
      </c>
    </row>
    <row r="11" spans="1:4" ht="12.75">
      <c r="A11" s="1">
        <v>2010</v>
      </c>
      <c r="B11" s="26">
        <f>+'Tr.Rec. totali'!B78/'Tr.Rec. totali'!B66-1</f>
        <v>-0.0131892439536343</v>
      </c>
      <c r="C11" s="26">
        <f>+'Tr.Rec. totali'!C78/'Tr.Rec. totali'!C66-1</f>
        <v>-0.004068440393553918</v>
      </c>
      <c r="D11" s="26">
        <f>+'Tr.Rec. totali'!D78/'Tr.Rec. totali'!D66-1</f>
        <v>0.04477515259207365</v>
      </c>
    </row>
    <row r="12" spans="1:4" ht="12.75">
      <c r="A12" s="1">
        <v>2011</v>
      </c>
      <c r="B12" s="26">
        <f>+'Tr.Rec. totali'!B90/'Tr.Rec. totali'!B78-1</f>
        <v>-0.040615654194834594</v>
      </c>
      <c r="C12" s="26">
        <f>+'Tr.Rec. totali'!C90/'Tr.Rec. totali'!C78-1</f>
        <v>-0.04821332401187606</v>
      </c>
      <c r="D12" s="26">
        <f>+'Tr.Rec. totali'!D90/'Tr.Rec. totali'!D78-1</f>
        <v>-0.04315626535948158</v>
      </c>
    </row>
    <row r="13" spans="1:4" ht="12.75">
      <c r="A13" s="1">
        <v>2012</v>
      </c>
      <c r="B13" s="26">
        <f>+'Tr.Rec. totali'!B102/'Tr.Rec. totali'!B90-1</f>
        <v>0.10066179461650027</v>
      </c>
      <c r="C13" s="26">
        <f>+'Tr.Rec. totali'!C102/'Tr.Rec. totali'!C90-1</f>
        <v>0.10370273478100178</v>
      </c>
      <c r="D13" s="26">
        <f>+'Tr.Rec. totali'!D102/'Tr.Rec. totali'!D90-1</f>
        <v>0.11646654316850746</v>
      </c>
    </row>
    <row r="14" spans="1:4" ht="12.75">
      <c r="A14" s="1">
        <v>2013</v>
      </c>
      <c r="B14" s="26">
        <f>+'Tr.Rec. totali'!B114/'Tr.Rec. totali'!B102-1</f>
        <v>0.09967085896216288</v>
      </c>
      <c r="C14" s="26">
        <f>+'Tr.Rec. totali'!C114/'Tr.Rec. totali'!C102-1</f>
        <v>0.12016542907305983</v>
      </c>
      <c r="D14" s="26">
        <f>+'Tr.Rec. totali'!D114/'Tr.Rec. totali'!D102-1</f>
        <v>0.135769830043311</v>
      </c>
    </row>
    <row r="15" spans="1:4" ht="12.75">
      <c r="A15" s="1">
        <v>2014</v>
      </c>
      <c r="B15" s="26">
        <f>+'Tr.Rec. totali'!B126/'Tr.Rec. totali'!B114-1</f>
        <v>0.11202208403191594</v>
      </c>
      <c r="C15" s="26">
        <f>+'Tr.Rec. totali'!C126/'Tr.Rec. totali'!C114-1</f>
        <v>0.09579403873045478</v>
      </c>
      <c r="D15" s="26">
        <f>+'Tr.Rec. totali'!D126/'Tr.Rec. totali'!D114-1</f>
        <v>0.12314390991222735</v>
      </c>
    </row>
    <row r="16" spans="1:4" ht="12.75">
      <c r="A16" s="1">
        <v>2015</v>
      </c>
      <c r="B16" s="26">
        <f>+'Tr.Rec. totali'!B138/'Tr.Rec. totali'!B126-1</f>
        <v>0.019771427456894752</v>
      </c>
      <c r="C16" s="26">
        <f>+'Tr.Rec. totali'!C138/'Tr.Rec. totali'!C126-1</f>
        <v>0.019314714873063465</v>
      </c>
      <c r="D16" s="26">
        <f>+'Tr.Rec. totali'!D138/'Tr.Rec. totali'!D126-1</f>
        <v>0.053312389753845</v>
      </c>
    </row>
    <row r="17" spans="1:4" ht="12.75">
      <c r="A17" s="1">
        <v>2016</v>
      </c>
      <c r="B17" s="26">
        <f>+'Tr.Rec. totali'!B150/'Tr.Rec. totali'!B138-1</f>
        <v>0.09421000294443793</v>
      </c>
      <c r="C17" s="26">
        <f>+'Tr.Rec. totali'!C150/'Tr.Rec. totali'!C138-1</f>
        <v>0.09983214721269351</v>
      </c>
      <c r="D17" s="26">
        <f>+'Tr.Rec. totali'!D150/'Tr.Rec. totali'!D138-1</f>
        <v>0.042712720556277395</v>
      </c>
    </row>
    <row r="18" spans="1:4" ht="12.75">
      <c r="A18" s="1">
        <v>2017</v>
      </c>
      <c r="B18" s="26">
        <f>+'Tr.Rec. totali'!B162/'Tr.Rec. totali'!B150-1</f>
        <v>0.03358030158444936</v>
      </c>
      <c r="C18" s="26">
        <f>+'Tr.Rec. totali'!C162/'Tr.Rec. totali'!C150-1</f>
        <v>0.042807876295356984</v>
      </c>
      <c r="D18" s="26">
        <f>+'Tr.Rec. totali'!D162/'Tr.Rec. totali'!D150-1</f>
        <v>0.035116817765050934</v>
      </c>
    </row>
    <row r="19" spans="1:4" ht="12.75">
      <c r="A19" s="1">
        <v>2018</v>
      </c>
      <c r="B19" s="26">
        <f>+'Tr.Rec. totali'!B174/'Tr.Rec. totali'!B162-1</f>
        <v>-0.06879116681614017</v>
      </c>
      <c r="C19" s="26">
        <f>+'Tr.Rec. totali'!C174/'Tr.Rec. totali'!C162-1</f>
        <v>-0.07311606458532949</v>
      </c>
      <c r="D19" s="26">
        <f>+'Tr.Rec. totali'!D174/'Tr.Rec. totali'!D162-1</f>
        <v>-0.051947560561764194</v>
      </c>
    </row>
    <row r="20" spans="1:4" ht="12.75">
      <c r="A20" s="1">
        <v>2019</v>
      </c>
      <c r="B20" s="26">
        <f>+'Tr.Rec. totali'!B177/'Tr.Rec. totali'!B174-1</f>
        <v>0.01632115171945081</v>
      </c>
      <c r="C20" s="26">
        <f>+'Tr.Rec. totali'!C177/'Tr.Rec. totali'!C174-1</f>
        <v>0.02169160326173225</v>
      </c>
      <c r="D20" s="26">
        <f>+'Tr.Rec. totali'!D177/'Tr.Rec. totali'!D174-1</f>
        <v>0.07169804726342566</v>
      </c>
    </row>
    <row r="22" spans="1:3" ht="12.75">
      <c r="A22" s="24" t="s">
        <v>31</v>
      </c>
      <c r="B22" s="25"/>
      <c r="C22" s="25"/>
    </row>
    <row r="24" spans="2:4" ht="12.75">
      <c r="B24" s="1" t="s">
        <v>29</v>
      </c>
      <c r="C24" s="1" t="s">
        <v>30</v>
      </c>
      <c r="D24" t="s">
        <v>16</v>
      </c>
    </row>
    <row r="25" spans="1:4" ht="12.75">
      <c r="A25" s="1">
        <v>2004</v>
      </c>
      <c r="B25" s="27">
        <f>+'Tr.Rec. totali'!B6-'Tr.Rec. totali'!B2</f>
        <v>4508.97826506423</v>
      </c>
      <c r="C25" s="27">
        <f>+'Tr.Rec. totali'!C6-'Tr.Rec. totali'!C2</f>
        <v>4905.509021626582</v>
      </c>
      <c r="D25" s="27">
        <f>+'Tr.Rec. totali'!D6-'Tr.Rec. totali'!D2</f>
        <v>3125.4826060132473</v>
      </c>
    </row>
    <row r="26" spans="1:4" ht="12.75">
      <c r="A26" s="1">
        <v>2005</v>
      </c>
      <c r="B26" s="27">
        <f>+'Tr.Rec. totali'!B18-'Tr.Rec. totali'!B6</f>
        <v>7384.617107451268</v>
      </c>
      <c r="C26" s="27">
        <f>+'Tr.Rec. totali'!C18-'Tr.Rec. totali'!C6</f>
        <v>8878.28178413221</v>
      </c>
      <c r="D26" s="27">
        <f>+'Tr.Rec. totali'!D18-'Tr.Rec. totali'!D6</f>
        <v>13849.963442722583</v>
      </c>
    </row>
    <row r="27" spans="1:4" ht="12.75">
      <c r="A27" s="1">
        <v>2006</v>
      </c>
      <c r="B27" s="27">
        <f>+'Tr.Rec. totali'!B30-'Tr.Rec. totali'!B18</f>
        <v>2408.279375770813</v>
      </c>
      <c r="C27" s="27">
        <f>+'Tr.Rec. totali'!C30-'Tr.Rec. totali'!C18</f>
        <v>4312.188121418803</v>
      </c>
      <c r="D27" s="27">
        <f>+'Tr.Rec. totali'!D30-'Tr.Rec. totali'!D18</f>
        <v>6075.959543178265</v>
      </c>
    </row>
    <row r="28" spans="1:4" ht="12.75">
      <c r="A28" s="1">
        <v>2007</v>
      </c>
      <c r="B28" s="27">
        <f>+'Tr.Rec. totali'!B42-'Tr.Rec. totali'!B30</f>
        <v>1531.2793107205507</v>
      </c>
      <c r="C28" s="27">
        <f>+'Tr.Rec. totali'!C42-'Tr.Rec. totali'!C30</f>
        <v>712.1588641292183</v>
      </c>
      <c r="D28" s="27">
        <f>+'Tr.Rec. totali'!D42-'Tr.Rec. totali'!D30</f>
        <v>1220.294875155887</v>
      </c>
    </row>
    <row r="29" spans="1:4" ht="12.75">
      <c r="A29" s="1">
        <v>2008</v>
      </c>
      <c r="B29" s="27">
        <f>+'Tr.Rec. totali'!B54-'Tr.Rec. totali'!B42</f>
        <v>-1128.7840362808784</v>
      </c>
      <c r="C29" s="27">
        <f>+'Tr.Rec. totali'!C54-'Tr.Rec. totali'!C42</f>
        <v>-4763.9974075888895</v>
      </c>
      <c r="D29" s="27">
        <f>+'Tr.Rec. totali'!D54-'Tr.Rec. totali'!D42</f>
        <v>-29702.06226555223</v>
      </c>
    </row>
    <row r="30" spans="1:4" ht="12.75">
      <c r="A30" s="1">
        <v>2009</v>
      </c>
      <c r="B30" s="27">
        <f>+'Tr.Rec. totali'!B66-'Tr.Rec. totali'!B54</f>
        <v>11283.09791346798</v>
      </c>
      <c r="C30" s="27">
        <f>+'Tr.Rec. totali'!C66-'Tr.Rec. totali'!C54</f>
        <v>12966.77112679166</v>
      </c>
      <c r="D30" s="27">
        <f>+'Tr.Rec. totali'!D66-'Tr.Rec. totali'!D54</f>
        <v>15936.050788234483</v>
      </c>
    </row>
    <row r="31" spans="1:4" ht="12.75">
      <c r="A31" s="1">
        <v>2010</v>
      </c>
      <c r="B31" s="27">
        <f>+'Tr.Rec. totali'!B78-'Tr.Rec. totali'!B66</f>
        <v>-1661.6794497111405</v>
      </c>
      <c r="C31" s="27">
        <f>+'Tr.Rec. totali'!C78-'Tr.Rec. totali'!C66</f>
        <v>-516.7363228114555</v>
      </c>
      <c r="D31" s="27">
        <f>+'Tr.Rec. totali'!D78-'Tr.Rec. totali'!D66</f>
        <v>4947.909086808388</v>
      </c>
    </row>
    <row r="32" spans="1:4" ht="12.75">
      <c r="A32" s="1">
        <v>2011</v>
      </c>
      <c r="B32" s="27">
        <f>+'Tr.Rec. totali'!B90-'Tr.Rec. totali'!B78</f>
        <v>-5049.573232667128</v>
      </c>
      <c r="C32" s="27">
        <f>+'Tr.Rec. totali'!C90-'Tr.Rec. totali'!C78</f>
        <v>-6098.704653939509</v>
      </c>
      <c r="D32" s="27">
        <f>+'Tr.Rec. totali'!D90-'Tr.Rec. totali'!D78</f>
        <v>-4982.546115298988</v>
      </c>
    </row>
    <row r="33" spans="1:4" ht="12.75">
      <c r="A33" s="1">
        <v>2012</v>
      </c>
      <c r="B33" s="27">
        <f>+'Tr.Rec. totali'!B102-'Tr.Rec. totali'!B90</f>
        <v>12006.557882513065</v>
      </c>
      <c r="C33" s="27">
        <f>+'Tr.Rec. totali'!C102-'Tr.Rec. totali'!C90</f>
        <v>12485.33954959629</v>
      </c>
      <c r="D33" s="27">
        <f>+'Tr.Rec. totali'!D102-'Tr.Rec. totali'!D90</f>
        <v>12866.181542116712</v>
      </c>
    </row>
    <row r="34" spans="1:4" ht="12.75">
      <c r="A34" s="1">
        <v>2013</v>
      </c>
      <c r="B34" s="27">
        <f>+'Tr.Rec. totali'!B114-'Tr.Rec. totali'!B102</f>
        <v>13085.066765432653</v>
      </c>
      <c r="C34" s="27">
        <f>+'Tr.Rec. totali'!C114-'Tr.Rec. totali'!C102</f>
        <v>15967.679559242126</v>
      </c>
      <c r="D34" s="27">
        <f>+'Tr.Rec. totali'!D114-'Tr.Rec. totali'!D102</f>
        <v>16745.47523076585</v>
      </c>
    </row>
    <row r="35" spans="1:4" ht="12.75">
      <c r="A35" s="1">
        <v>2014</v>
      </c>
      <c r="B35" s="27">
        <f>+'Tr.Rec. totali'!B126-'Tr.Rec. totali'!B114</f>
        <v>16172.386292981304</v>
      </c>
      <c r="C35" s="27">
        <f>+'Tr.Rec. totali'!C126-'Tr.Rec. totali'!C114</f>
        <v>14258.797981792653</v>
      </c>
      <c r="D35" s="27">
        <f>+'Tr.Rec. totali'!D126-'Tr.Rec. totali'!D114</f>
        <v>17250.33246461823</v>
      </c>
    </row>
    <row r="36" spans="1:4" ht="12.75">
      <c r="A36" s="1">
        <v>2015</v>
      </c>
      <c r="B36" s="27">
        <f>+'Tr.Rec. totali'!B138-'Tr.Rec. totali'!B126</f>
        <v>3174.109436122817</v>
      </c>
      <c r="C36" s="27">
        <f>+'Tr.Rec. totali'!C138-'Tr.Rec. totali'!C126</f>
        <v>3150.370754183823</v>
      </c>
      <c r="D36" s="27">
        <f>+'Tr.Rec. totali'!D138-'Tr.Rec. totali'!D126</f>
        <v>8387.800413546182</v>
      </c>
    </row>
    <row r="37" spans="1:4" ht="12.75">
      <c r="A37" s="1">
        <v>2016</v>
      </c>
      <c r="B37" s="27">
        <f>+'Tr.Rec. totali'!B150-'Tr.Rec. totali'!B138</f>
        <v>15423.528041830548</v>
      </c>
      <c r="C37" s="27">
        <f>+'Tr.Rec. totali'!C150-'Tr.Rec. totali'!C138</f>
        <v>16597.85902648745</v>
      </c>
      <c r="D37" s="27">
        <f>+'Tr.Rec. totali'!D150-'Tr.Rec. totali'!D138</f>
        <v>7078.387998137652</v>
      </c>
    </row>
    <row r="38" spans="1:4" ht="12.75">
      <c r="A38" s="1">
        <v>2017</v>
      </c>
      <c r="B38" s="27">
        <f>+'Tr.Rec. totali'!B162-'Tr.Rec. totali'!B150</f>
        <v>6015.50348732312</v>
      </c>
      <c r="C38" s="27">
        <f>+'Tr.Rec. totali'!C162-'Tr.Rec. totali'!C150</f>
        <v>7827.6563689993345</v>
      </c>
      <c r="D38" s="27">
        <f>+'Tr.Rec. totali'!D162-'Tr.Rec. totali'!D150</f>
        <v>6068.159056171251</v>
      </c>
    </row>
    <row r="39" spans="1:4" ht="12.75">
      <c r="A39" s="1">
        <v>2018</v>
      </c>
      <c r="B39" s="27">
        <f>+'Tr.Rec. totali'!B174-'Tr.Rec. totali'!B162</f>
        <v>-12736.91616687493</v>
      </c>
      <c r="C39" s="27">
        <f>+'Tr.Rec. totali'!C174-'Tr.Rec. totali'!C162</f>
        <v>-13942.003248999798</v>
      </c>
      <c r="D39" s="27">
        <f>+'Tr.Rec. totali'!D174-'Tr.Rec. totali'!D162</f>
        <v>-9291.724505283724</v>
      </c>
    </row>
    <row r="40" spans="1:4" ht="12.75">
      <c r="A40" s="1">
        <v>2019</v>
      </c>
      <c r="B40" s="27">
        <f>+'Tr.Rec. totali'!B177-'Tr.Rec. totali'!B174</f>
        <v>2814.0350555883488</v>
      </c>
      <c r="C40" s="27">
        <f>+'Tr.Rec. totali'!C177-'Tr.Rec. totali'!C174</f>
        <v>3833.7993510437664</v>
      </c>
      <c r="D40" s="27">
        <f>+'Tr.Rec. totali'!D177-'Tr.Rec. totali'!D174</f>
        <v>12158.243983766122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L2243" sqref="L2243:O2243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31">
        <f>8*12+4</f>
        <v>100</v>
      </c>
      <c r="C4" s="31">
        <f>8*12+4</f>
        <v>100</v>
      </c>
      <c r="D4" s="31">
        <f>8*12+4</f>
        <v>100</v>
      </c>
    </row>
    <row r="5" spans="1:4" ht="7.5" customHeight="1">
      <c r="A5" s="7"/>
      <c r="B5" s="31"/>
      <c r="C5" s="31"/>
      <c r="D5" s="3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131282.77313632876</v>
      </c>
      <c r="C7" s="22">
        <f>+'Tr.Rec. totali'!C102</f>
        <v>132880.8100833549</v>
      </c>
      <c r="D7" s="22">
        <f>+'Tr.Rec. totali'!D102</f>
        <v>123337.23350337835</v>
      </c>
    </row>
    <row r="8" spans="1:4" ht="12.75">
      <c r="A8" s="7" t="s">
        <v>39</v>
      </c>
      <c r="B8" s="32">
        <f>+B7/B6-1</f>
        <v>0.3128277313632877</v>
      </c>
      <c r="C8" s="32">
        <f>+C7/C6-1</f>
        <v>0.32880810083354906</v>
      </c>
      <c r="D8" s="32">
        <f>+D7/D6-1</f>
        <v>0.23337233503378352</v>
      </c>
    </row>
    <row r="9" spans="1:4" ht="12.75">
      <c r="A9" s="7" t="s">
        <v>40</v>
      </c>
      <c r="B9" s="32">
        <f>+((1+B8)^(1/B4))-1</f>
        <v>0.0027255413967557374</v>
      </c>
      <c r="C9" s="32">
        <f>+((1+C8)^(1/C4))-1</f>
        <v>0.002846868411805703</v>
      </c>
      <c r="D9" s="32">
        <f>+((1+D8)^(1/D4))-1</f>
        <v>0.0020997228719672467</v>
      </c>
    </row>
    <row r="10" spans="1:4" ht="12.75">
      <c r="A10" s="7" t="s">
        <v>41</v>
      </c>
      <c r="B10" s="22">
        <f>+(B7-B6)/B4</f>
        <v>312.8277313632876</v>
      </c>
      <c r="C10" s="22">
        <f>+(C7-C6)/C4</f>
        <v>328.80810083354913</v>
      </c>
      <c r="D10" s="22">
        <f>+(D7-D6)/D4</f>
        <v>233.37233503378346</v>
      </c>
    </row>
    <row r="11" spans="1:4" ht="12.75">
      <c r="A11" s="7" t="s">
        <v>42</v>
      </c>
      <c r="B11" s="32">
        <f>+(((1+B8)^(1/B4))^12)-1</f>
        <v>0.033201264522333185</v>
      </c>
      <c r="C11" s="32">
        <f>+(((1+C8)^(1/C4))^12)-1</f>
        <v>0.03470243718633048</v>
      </c>
      <c r="D11" s="32">
        <f>+(((1+D8)^(1/D4))^12)-1</f>
        <v>0.025489703916415918</v>
      </c>
    </row>
    <row r="12" spans="1:4" ht="7.5" customHeight="1">
      <c r="A12" s="7"/>
      <c r="B12" s="31"/>
      <c r="C12" s="31"/>
      <c r="D12" s="31"/>
    </row>
    <row r="13" spans="1:4" ht="12.75">
      <c r="A13" s="7" t="s">
        <v>43</v>
      </c>
      <c r="B13" s="31">
        <v>63</v>
      </c>
      <c r="C13" s="31">
        <v>62</v>
      </c>
      <c r="D13" s="31">
        <v>60</v>
      </c>
    </row>
    <row r="14" spans="1:4" ht="12.75">
      <c r="A14" s="7" t="s">
        <v>44</v>
      </c>
      <c r="B14" s="31">
        <v>37</v>
      </c>
      <c r="C14" s="31">
        <v>38</v>
      </c>
      <c r="D14" s="31">
        <v>40</v>
      </c>
    </row>
    <row r="15" spans="1:4" ht="12.75">
      <c r="A15" s="7" t="s">
        <v>45</v>
      </c>
      <c r="B15" s="32">
        <f>+B13/B4</f>
        <v>0.63</v>
      </c>
      <c r="C15" s="32">
        <f>+C13/C4</f>
        <v>0.62</v>
      </c>
      <c r="D15" s="32">
        <f>+D13/D4</f>
        <v>0.6</v>
      </c>
    </row>
    <row r="16" spans="1:4" ht="12.75">
      <c r="A16" s="7" t="s">
        <v>46</v>
      </c>
      <c r="B16" s="22">
        <v>1248.3420717862862</v>
      </c>
      <c r="C16" s="22">
        <v>1436.6578319291896</v>
      </c>
      <c r="D16" s="22">
        <v>1990.3608911847598</v>
      </c>
    </row>
    <row r="17" spans="1:4" ht="12.75">
      <c r="A17" s="7" t="s">
        <v>47</v>
      </c>
      <c r="B17" s="22">
        <v>-1280.0750644920881</v>
      </c>
      <c r="C17" s="22">
        <v>-1478.7361972698643</v>
      </c>
      <c r="D17" s="22">
        <v>-2402.1104991926813</v>
      </c>
    </row>
    <row r="18" spans="1:4" ht="7.5" customHeight="1">
      <c r="A18" s="7"/>
      <c r="B18" s="31"/>
      <c r="C18" s="31"/>
      <c r="D18" s="31"/>
    </row>
    <row r="19" spans="1:4" ht="12.75">
      <c r="A19" s="7" t="s">
        <v>48</v>
      </c>
      <c r="B19" s="33">
        <v>-0.032184153315155346</v>
      </c>
      <c r="C19" s="33">
        <v>-0.04091938622409772</v>
      </c>
      <c r="D19" s="33">
        <v>-0.06960623233880557</v>
      </c>
    </row>
    <row r="20" spans="1:4" ht="12.75">
      <c r="A20" s="7" t="s">
        <v>49</v>
      </c>
      <c r="B20" s="22">
        <v>-4132.448355973451</v>
      </c>
      <c r="C20" s="22">
        <v>-4799.487518353417</v>
      </c>
      <c r="D20" s="22">
        <v>-7478.415153027789</v>
      </c>
    </row>
    <row r="21" spans="1:4" ht="12.75">
      <c r="A21" s="7" t="s">
        <v>50</v>
      </c>
      <c r="B21" s="31">
        <v>4</v>
      </c>
      <c r="C21" s="31">
        <v>4</v>
      </c>
      <c r="D21" s="31">
        <v>6</v>
      </c>
    </row>
    <row r="22" spans="1:4" ht="12.75">
      <c r="A22" s="7" t="s">
        <v>51</v>
      </c>
      <c r="B22" s="1">
        <v>2</v>
      </c>
      <c r="C22" s="1">
        <v>4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31"/>
      <c r="C24" s="31"/>
      <c r="D24" s="31"/>
    </row>
    <row r="25" spans="1:4" ht="12.75">
      <c r="A25" s="7" t="s">
        <v>53</v>
      </c>
      <c r="B25" s="33">
        <v>0.03115537848605565</v>
      </c>
      <c r="C25" s="33">
        <v>0.034679620070398764</v>
      </c>
      <c r="D25" s="33">
        <v>0.08644812902958793</v>
      </c>
    </row>
    <row r="26" spans="1:4" ht="12.75">
      <c r="A26" s="7" t="s">
        <v>54</v>
      </c>
      <c r="B26" s="22">
        <v>3839.476051375983</v>
      </c>
      <c r="C26" s="22">
        <v>4336.712662046761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3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31"/>
      <c r="C30" s="31"/>
      <c r="D30" s="3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f>+'Tr.Rec. totali'!B35</f>
        <v>116603.5498413168</v>
      </c>
      <c r="C32" s="22">
        <f>+'Tr.Rec. totali'!C35</f>
        <v>121295.64469994509</v>
      </c>
      <c r="D32" s="22">
        <f>+'Tr.Rec. totali'!D35</f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108291.54913202007</v>
      </c>
      <c r="C34" s="22">
        <v>108615.10888437097</v>
      </c>
      <c r="D34" s="22">
        <v>87293.77802265009</v>
      </c>
    </row>
    <row r="35" spans="1:4" ht="12.75">
      <c r="A35" s="7" t="s">
        <v>61</v>
      </c>
      <c r="B35" s="33">
        <f>+B34/B32-1</f>
        <v>-0.07128428526068331</v>
      </c>
      <c r="C35" s="33">
        <f>+C34/C32-1</f>
        <v>-0.10454238358634038</v>
      </c>
      <c r="D35" s="33">
        <f>+D34/D32-1</f>
        <v>-0.3225745061991304</v>
      </c>
    </row>
    <row r="36" spans="1:4" ht="12.75">
      <c r="A36" s="7" t="s">
        <v>62</v>
      </c>
      <c r="B36" s="22">
        <f>+B34-B32</f>
        <v>-8312.000709296728</v>
      </c>
      <c r="C36" s="22">
        <f>+C34-C32</f>
        <v>-12680.535815574112</v>
      </c>
      <c r="D36" s="22">
        <f>+D34-D32</f>
        <v>-41567.29795024538</v>
      </c>
    </row>
    <row r="37" spans="1:4" ht="12.75">
      <c r="A37" s="7" t="s">
        <v>63</v>
      </c>
      <c r="B37" s="30">
        <v>39903</v>
      </c>
      <c r="C37" s="30">
        <v>40025</v>
      </c>
      <c r="D37" s="30" t="s">
        <v>64</v>
      </c>
    </row>
    <row r="38" spans="1:4" ht="7.5" customHeight="1">
      <c r="A38" s="7"/>
      <c r="B38" s="31"/>
      <c r="C38" s="31"/>
      <c r="D38" s="31"/>
    </row>
    <row r="39" spans="1:4" ht="12.75">
      <c r="A39" s="7" t="s">
        <v>65</v>
      </c>
      <c r="B39" s="22">
        <f>+AVERAGE('Tr.Rec. totali'!J11:J102)</f>
        <v>2228.524534081284</v>
      </c>
      <c r="C39" s="22">
        <f>+AVERAGE('Tr.Rec. totali'!K11:K102)</f>
        <v>2526.861467593888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2145.6511161678964</v>
      </c>
      <c r="C40" s="22">
        <f>+MEDIAN('Tr.Rec. totali'!K11:K102)</f>
        <v>2519.67810591415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4112.664966586252</v>
      </c>
      <c r="C41" s="22">
        <f>+MAX('Tr.Rec. totali'!K11:K102)</f>
        <v>4205.295474269893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1807.1174437648965</v>
      </c>
      <c r="C42" s="22">
        <f>QUARTILE('Tr.Rec. totali'!K11:K102,1)</f>
        <v>1916.35803226021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2629.18023662205</v>
      </c>
      <c r="C43" s="22">
        <f>QUARTILE('Tr.Rec. totali'!K11:K102,3)</f>
        <v>3128.8858514825915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2013-05-10T13:34:22Z</dcterms:created>
  <dcterms:modified xsi:type="dcterms:W3CDTF">2019-03-02T14:11:40Z</dcterms:modified>
  <cp:category/>
  <cp:version/>
  <cp:contentType/>
  <cp:contentStatus/>
</cp:coreProperties>
</file>