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425" windowHeight="8730" activeTab="0"/>
  </bookViews>
  <sheets>
    <sheet name="xform" sheetId="1" r:id="rId1"/>
    <sheet name="Tr.Rec. AA-Cons" sheetId="2" r:id="rId2"/>
    <sheet name="Tr.Rec. AA-Mod" sheetId="3" r:id="rId3"/>
    <sheet name="Tr.Rec. totali" sheetId="4" r:id="rId4"/>
    <sheet name="Xf annue" sheetId="5" r:id="rId5"/>
    <sheet name="analisi a 12-2012" sheetId="6" r:id="rId6"/>
  </sheets>
  <definedNames/>
  <calcPr fullCalcOnLoad="1"/>
</workbook>
</file>

<file path=xl/sharedStrings.xml><?xml version="1.0" encoding="utf-8"?>
<sst xmlns="http://schemas.openxmlformats.org/spreadsheetml/2006/main" count="112" uniqueCount="70">
  <si>
    <t>eurost</t>
  </si>
  <si>
    <t>s&amp;p</t>
  </si>
  <si>
    <t>mts 3-5</t>
  </si>
  <si>
    <t>mts 10-15</t>
  </si>
  <si>
    <t>dati di chiusura mensili</t>
  </si>
  <si>
    <t>performance mensile</t>
  </si>
  <si>
    <t>performance benchmark</t>
  </si>
  <si>
    <t>pesi AA conservativa</t>
  </si>
  <si>
    <t>performance AA conservativa</t>
  </si>
  <si>
    <t>pesi AA moderata</t>
  </si>
  <si>
    <t>performance AA moderata</t>
  </si>
  <si>
    <t>Date</t>
  </si>
  <si>
    <t>totale</t>
  </si>
  <si>
    <t>perf.% AA</t>
  </si>
  <si>
    <t>perf.% Bm</t>
  </si>
  <si>
    <t>AA Cons</t>
  </si>
  <si>
    <t>Benchmark</t>
  </si>
  <si>
    <t>Utile AA</t>
  </si>
  <si>
    <t>Utile Bm</t>
  </si>
  <si>
    <t>AA-Bm</t>
  </si>
  <si>
    <t>AA Mod</t>
  </si>
  <si>
    <t>Utile AA Cons</t>
  </si>
  <si>
    <t>Utile AA Mod</t>
  </si>
  <si>
    <t>AA Cons-Bm</t>
  </si>
  <si>
    <t>AA Mod-Bm</t>
  </si>
  <si>
    <t>Volat. AA Cons</t>
  </si>
  <si>
    <t>Volat. AA Mod</t>
  </si>
  <si>
    <t>volat. Bm</t>
  </si>
  <si>
    <t>Performance annue in %</t>
  </si>
  <si>
    <t>AA-Cons</t>
  </si>
  <si>
    <t>AA-Mod</t>
  </si>
  <si>
    <t>Performance annue in euro</t>
  </si>
  <si>
    <t>Asset allocation Conservativa</t>
  </si>
  <si>
    <t>Asset allocation Moderata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</si>
  <si>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</si>
  <si>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</si>
  <si>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</si>
  <si>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</si>
  <si>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</si>
  <si>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</si>
  <si>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</si>
  <si>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</si>
  <si>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</si>
  <si>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</si>
  <si>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</si>
  <si>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</si>
  <si>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</si>
  <si>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</si>
  <si>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</si>
  <si>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</si>
  <si>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max mesi consec. in perdita</t>
  </si>
  <si>
    <t>N. mesi &lt;-3%</t>
  </si>
  <si>
    <t>N. mesi &lt;-5%</t>
  </si>
  <si>
    <t>Max utile mensile (%)</t>
  </si>
  <si>
    <t>Max utile mensile (euro)</t>
  </si>
  <si>
    <t>N. max mesi consec. in utile</t>
  </si>
  <si>
    <t>N. mesi &gt; 3%</t>
  </si>
  <si>
    <t>N. mesi &gt; 5%</t>
  </si>
  <si>
    <t>Massimo di periodo (2004-2008)</t>
  </si>
  <si>
    <t>Livello</t>
  </si>
  <si>
    <t>Minimo di periodo (2004-2008)</t>
  </si>
  <si>
    <t>Var.% max-min</t>
  </si>
  <si>
    <t>Var. max-min (in euro)</t>
  </si>
  <si>
    <t>Ritorno sopra precedente max</t>
  </si>
  <si>
    <t>-</t>
  </si>
  <si>
    <t>Dev. Standard: media</t>
  </si>
  <si>
    <t>Dev. Standard: mediana</t>
  </si>
  <si>
    <t>Dev. Standard: valore max</t>
  </si>
  <si>
    <t>Quartile: 1°</t>
  </si>
  <si>
    <t>Quartile: 3°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</si>
</sst>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sz val="14.75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Arial"/>
      <family val="2"/>
    </font>
    <font>
      <sz val="5.75"/>
      <color indexed="8"/>
      <name val="Arial"/>
      <family val="2"/>
    </font>
    <font>
      <sz val="5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5"/>
      <color indexed="8"/>
      <name val="Arial"/>
      <family val="2"/>
    </font>
    <font>
      <b/>
      <sz val="16.25"/>
      <color indexed="8"/>
      <name val="Arial"/>
      <family val="2"/>
    </font>
    <font>
      <b/>
      <sz val="17.7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50" applyNumberForma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9" fontId="4" fillId="35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75" fontId="0" fillId="0" borderId="0" xfId="50" applyNumberFormat="1" applyAlignment="1">
      <alignment/>
    </xf>
    <xf numFmtId="175" fontId="0" fillId="0" borderId="0" xfId="0" applyNumberFormat="1" applyAlignment="1">
      <alignment/>
    </xf>
    <xf numFmtId="175" fontId="0" fillId="33" borderId="0" xfId="50" applyNumberFormat="1" applyFill="1" applyAlignment="1">
      <alignment/>
    </xf>
    <xf numFmtId="175" fontId="0" fillId="33" borderId="0" xfId="0" applyNumberFormat="1" applyFill="1" applyAlignment="1">
      <alignment/>
    </xf>
    <xf numFmtId="175" fontId="0" fillId="34" borderId="0" xfId="50" applyNumberFormat="1" applyFill="1" applyAlignment="1">
      <alignment/>
    </xf>
    <xf numFmtId="175" fontId="0" fillId="34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3" fillId="35" borderId="0" xfId="0" applyFont="1" applyFill="1" applyAlignment="1">
      <alignment horizontal="left"/>
    </xf>
    <xf numFmtId="0" fontId="0" fillId="35" borderId="0" xfId="0" applyFill="1" applyAlignment="1">
      <alignment/>
    </xf>
    <xf numFmtId="174" fontId="0" fillId="0" borderId="0" xfId="5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10" fontId="0" fillId="0" borderId="0" xfId="50" applyNumberFormat="1" applyAlignment="1">
      <alignment horizontal="center"/>
    </xf>
    <xf numFmtId="1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74" fontId="0" fillId="33" borderId="0" xfId="50" applyNumberFormat="1" applyFont="1" applyFill="1" applyAlignment="1">
      <alignment/>
    </xf>
    <xf numFmtId="174" fontId="0" fillId="34" borderId="0" xfId="50" applyNumberFormat="1" applyFont="1" applyFill="1" applyAlignment="1">
      <alignment/>
    </xf>
    <xf numFmtId="0" fontId="0" fillId="0" borderId="0" xfId="0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1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AA-Cons'!$D$1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AA-Cons'!$E$2:$E$120</c:f>
              <c:numCache/>
            </c:numRef>
          </c:val>
          <c:smooth val="0"/>
        </c:ser>
        <c:marker val="1"/>
        <c:axId val="31967792"/>
        <c:axId val="19274673"/>
      </c:lineChart>
      <c:dateAx>
        <c:axId val="3196779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467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9274673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7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1375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75"/>
          <c:w val="0.98025"/>
          <c:h val="0.87425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AA-Cons'!$H$1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AA-Cons'!$H$2:$H$120</c:f>
              <c:numCache/>
            </c:numRef>
          </c:val>
          <c:smooth val="0"/>
        </c:ser>
        <c:marker val="1"/>
        <c:axId val="39254330"/>
        <c:axId val="17744651"/>
      </c:lineChart>
      <c:dateAx>
        <c:axId val="392543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4465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7744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4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925"/>
          <c:w val="0.869"/>
          <c:h val="0.96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AA-Mod'!$D$1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AA-Mod'!$E$2:$E$120</c:f>
              <c:numCache/>
            </c:numRef>
          </c:val>
          <c:smooth val="0"/>
        </c:ser>
        <c:marker val="1"/>
        <c:axId val="25484132"/>
        <c:axId val="28030597"/>
      </c:lineChart>
      <c:dateAx>
        <c:axId val="254841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059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8030597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8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16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25"/>
          <c:w val="0.98025"/>
          <c:h val="0.874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AA-Mod'!$H$1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AA-Mod'!$H$2:$H$120</c:f>
              <c:numCache/>
            </c:numRef>
          </c:val>
          <c:smooth val="0"/>
        </c:ser>
        <c:marker val="1"/>
        <c:axId val="50948782"/>
        <c:axId val="55885855"/>
      </c:lineChart>
      <c:dateAx>
        <c:axId val="5094878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585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5885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8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7"/>
          <c:w val="0.8797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totali'!$B$2:$B$180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totali'!$C$2:$C$180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totali'!$D$2:$D$180</c:f>
              <c:numCache/>
            </c:numRef>
          </c:val>
          <c:smooth val="0"/>
        </c:ser>
        <c:marker val="1"/>
        <c:axId val="33210648"/>
        <c:axId val="30460377"/>
      </c:lineChart>
      <c:dateAx>
        <c:axId val="3321064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037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0460377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10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4035"/>
          <c:w val="0.1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175"/>
          <c:w val="0.86875"/>
          <c:h val="0.8812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AA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totali'!$H$2:$H$180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AA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totali'!$A$2:$A$180</c:f>
              <c:strCache/>
            </c:strRef>
          </c:cat>
          <c:val>
            <c:numRef>
              <c:f>'Tr.Rec. totali'!$I$2:$I$180</c:f>
              <c:numCache/>
            </c:numRef>
          </c:val>
          <c:smooth val="0"/>
        </c:ser>
        <c:marker val="1"/>
        <c:axId val="5707938"/>
        <c:axId val="51371443"/>
      </c:lineChart>
      <c:dateAx>
        <c:axId val="57079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71443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1371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64"/>
          <c:w val="0.10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Volatilità a confronto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225"/>
          <c:w val="0.808"/>
          <c:h val="0.87975"/>
        </c:manualLayout>
      </c:layout>
      <c:lineChart>
        <c:grouping val="standard"/>
        <c:varyColors val="0"/>
        <c:ser>
          <c:idx val="8"/>
          <c:order val="0"/>
          <c:tx>
            <c:strRef>
              <c:f>'Tr.Rec. totali'!$J$1</c:f>
              <c:strCache>
                <c:ptCount val="1"/>
                <c:pt idx="0">
                  <c:v>Volat. 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totali'!$J$11:$J$180</c:f>
              <c:numCache/>
            </c:numRef>
          </c:val>
          <c:smooth val="0"/>
        </c:ser>
        <c:ser>
          <c:idx val="9"/>
          <c:order val="1"/>
          <c:tx>
            <c:strRef>
              <c:f>'Tr.Rec. totali'!$K$1</c:f>
              <c:strCache>
                <c:ptCount val="1"/>
                <c:pt idx="0">
                  <c:v>Volat. 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totali'!$K$11:$K$180</c:f>
              <c:numCache/>
            </c:numRef>
          </c:val>
          <c:smooth val="0"/>
        </c:ser>
        <c:ser>
          <c:idx val="10"/>
          <c:order val="2"/>
          <c:tx>
            <c:strRef>
              <c:f>'Tr.Rec. totali'!$L$1</c:f>
              <c:strCache>
                <c:ptCount val="1"/>
                <c:pt idx="0">
                  <c:v>volat. Bm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totali'!$A$11:$A$180</c:f>
              <c:strCache/>
            </c:strRef>
          </c:cat>
          <c:val>
            <c:numRef>
              <c:f>'Tr.Rec. totali'!$L$11:$L$180</c:f>
              <c:numCache/>
            </c:numRef>
          </c:val>
          <c:smooth val="0"/>
        </c:ser>
        <c:marker val="1"/>
        <c:axId val="59689804"/>
        <c:axId val="337325"/>
      </c:lineChart>
      <c:dateAx>
        <c:axId val="5968980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2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37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9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7625"/>
          <c:w val="0.171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75"/>
          <c:w val="0.907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annue'!$A$4:$A$18</c:f>
              <c:numCache/>
            </c:numRef>
          </c:cat>
          <c:val>
            <c:numRef>
              <c:f>'Xf annue'!$B$4:$B$18</c:f>
              <c:numCache/>
            </c:numRef>
          </c:val>
        </c:ser>
        <c:ser>
          <c:idx val="1"/>
          <c:order val="1"/>
          <c:tx>
            <c:strRef>
              <c:f>'Xf annue'!$C$3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annue'!$A$4:$A$18</c:f>
              <c:numCache/>
            </c:numRef>
          </c:cat>
          <c:val>
            <c:numRef>
              <c:f>'Xf annue'!$C$4:$C$18</c:f>
              <c:numCache/>
            </c:numRef>
          </c:val>
        </c:ser>
        <c:ser>
          <c:idx val="2"/>
          <c:order val="2"/>
          <c:tx>
            <c:strRef>
              <c:f>'Xf annue'!$D$3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annue'!$A$4:$A$18</c:f>
              <c:numCache/>
            </c:numRef>
          </c:cat>
          <c:val>
            <c:numRef>
              <c:f>'Xf annue'!$D$4:$D$18</c:f>
              <c:numCache/>
            </c:numRef>
          </c:val>
        </c:ser>
        <c:axId val="3035926"/>
        <c:axId val="27323335"/>
      </c:bar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23335"/>
        <c:crosses val="autoZero"/>
        <c:auto val="1"/>
        <c:lblOffset val="100"/>
        <c:tickLblSkip val="1"/>
        <c:noMultiLvlLbl val="0"/>
      </c:catAx>
      <c:valAx>
        <c:axId val="27323335"/>
        <c:scaling>
          <c:orientation val="minMax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075"/>
          <c:w val="0.0712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825"/>
          <c:w val="0.907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annue'!$B$23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annue'!$A$24:$A$38</c:f>
              <c:numCache/>
            </c:numRef>
          </c:cat>
          <c:val>
            <c:numRef>
              <c:f>'Xf annue'!$B$24:$B$38</c:f>
              <c:numCache/>
            </c:numRef>
          </c:val>
        </c:ser>
        <c:ser>
          <c:idx val="1"/>
          <c:order val="1"/>
          <c:tx>
            <c:strRef>
              <c:f>'Xf annue'!$C$23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annue'!$A$24:$A$38</c:f>
              <c:numCache/>
            </c:numRef>
          </c:cat>
          <c:val>
            <c:numRef>
              <c:f>'Xf annue'!$C$24:$C$38</c:f>
              <c:numCache/>
            </c:numRef>
          </c:val>
        </c:ser>
        <c:ser>
          <c:idx val="2"/>
          <c:order val="2"/>
          <c:tx>
            <c:strRef>
              <c:f>'Xf annue'!$D$23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annue'!$A$24:$A$38</c:f>
              <c:numCache/>
            </c:numRef>
          </c:cat>
          <c:val>
            <c:numRef>
              <c:f>'Xf annue'!$D$24:$D$38</c:f>
              <c:numCache/>
            </c:numRef>
          </c:val>
        </c:ser>
        <c:axId val="44583424"/>
        <c:axId val="65706497"/>
      </c:bar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6497"/>
        <c:crosses val="autoZero"/>
        <c:auto val="1"/>
        <c:lblOffset val="100"/>
        <c:tickLblSkip val="1"/>
        <c:noMultiLvlLbl val="0"/>
      </c:catAx>
      <c:valAx>
        <c:axId val="65706497"/>
        <c:scaling>
          <c:orientation val="minMax"/>
          <c:min val="-3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83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75"/>
          <c:y val="0.398"/>
          <c:w val="0.0712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695700" y="25717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743325" y="4572000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66675</xdr:rowOff>
    </xdr:from>
    <xdr:to>
      <xdr:col>22</xdr:col>
      <xdr:colOff>257175</xdr:colOff>
      <xdr:row>26</xdr:row>
      <xdr:rowOff>133350</xdr:rowOff>
    </xdr:to>
    <xdr:graphicFrame>
      <xdr:nvGraphicFramePr>
        <xdr:cNvPr id="1" name="Grafico 1"/>
        <xdr:cNvGraphicFramePr/>
      </xdr:nvGraphicFramePr>
      <xdr:xfrm>
        <a:off x="5772150" y="228600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27</xdr:row>
      <xdr:rowOff>133350</xdr:rowOff>
    </xdr:from>
    <xdr:to>
      <xdr:col>21</xdr:col>
      <xdr:colOff>600075</xdr:colOff>
      <xdr:row>54</xdr:row>
      <xdr:rowOff>9525</xdr:rowOff>
    </xdr:to>
    <xdr:graphicFrame>
      <xdr:nvGraphicFramePr>
        <xdr:cNvPr id="2" name="Grafico 2"/>
        <xdr:cNvGraphicFramePr/>
      </xdr:nvGraphicFramePr>
      <xdr:xfrm>
        <a:off x="5772150" y="4505325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28575</xdr:rowOff>
    </xdr:from>
    <xdr:to>
      <xdr:col>18</xdr:col>
      <xdr:colOff>571500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3143250" y="352425"/>
        <a:ext cx="9324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33</xdr:row>
      <xdr:rowOff>123825</xdr:rowOff>
    </xdr:from>
    <xdr:to>
      <xdr:col>18</xdr:col>
      <xdr:colOff>409575</xdr:colOff>
      <xdr:row>64</xdr:row>
      <xdr:rowOff>95250</xdr:rowOff>
    </xdr:to>
    <xdr:graphicFrame>
      <xdr:nvGraphicFramePr>
        <xdr:cNvPr id="2" name="Grafico 2"/>
        <xdr:cNvGraphicFramePr/>
      </xdr:nvGraphicFramePr>
      <xdr:xfrm>
        <a:off x="3105150" y="5467350"/>
        <a:ext cx="92011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66</xdr:row>
      <xdr:rowOff>38100</xdr:rowOff>
    </xdr:from>
    <xdr:to>
      <xdr:col>18</xdr:col>
      <xdr:colOff>428625</xdr:colOff>
      <xdr:row>94</xdr:row>
      <xdr:rowOff>19050</xdr:rowOff>
    </xdr:to>
    <xdr:graphicFrame>
      <xdr:nvGraphicFramePr>
        <xdr:cNvPr id="3" name="Grafico 3"/>
        <xdr:cNvGraphicFramePr/>
      </xdr:nvGraphicFramePr>
      <xdr:xfrm>
        <a:off x="3114675" y="10725150"/>
        <a:ext cx="921067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28575</xdr:rowOff>
    </xdr:from>
    <xdr:to>
      <xdr:col>20</xdr:col>
      <xdr:colOff>95250</xdr:colOff>
      <xdr:row>19</xdr:row>
      <xdr:rowOff>133350</xdr:rowOff>
    </xdr:to>
    <xdr:graphicFrame>
      <xdr:nvGraphicFramePr>
        <xdr:cNvPr id="1" name="Grafico 1"/>
        <xdr:cNvGraphicFramePr/>
      </xdr:nvGraphicFramePr>
      <xdr:xfrm>
        <a:off x="2828925" y="28575"/>
        <a:ext cx="96964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20</xdr:row>
      <xdr:rowOff>85725</xdr:rowOff>
    </xdr:from>
    <xdr:to>
      <xdr:col>20</xdr:col>
      <xdr:colOff>114300</xdr:colOff>
      <xdr:row>39</xdr:row>
      <xdr:rowOff>38100</xdr:rowOff>
    </xdr:to>
    <xdr:graphicFrame>
      <xdr:nvGraphicFramePr>
        <xdr:cNvPr id="2" name="Grafico 2"/>
        <xdr:cNvGraphicFramePr/>
      </xdr:nvGraphicFramePr>
      <xdr:xfrm>
        <a:off x="2838450" y="3324225"/>
        <a:ext cx="97059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2"/>
  <sheetViews>
    <sheetView tabSelected="1" zoomScalePageLayoutView="0" workbookViewId="0" topLeftCell="A1">
      <pane xSplit="1" ySplit="3" topLeftCell="B165" activePane="bottomRight" state="frozen"/>
      <selection pane="topLeft" activeCell="L2243" sqref="L2243:O2243"/>
      <selection pane="topRight" activeCell="L2243" sqref="L2243:O2243"/>
      <selection pane="bottomLeft" activeCell="L2243" sqref="L2243:O2243"/>
      <selection pane="bottomRight" activeCell="B182" sqref="B182:E182"/>
    </sheetView>
  </sheetViews>
  <sheetFormatPr defaultColWidth="9.140625" defaultRowHeight="12.75"/>
  <cols>
    <col min="1" max="1" width="11.00390625" style="0" customWidth="1"/>
    <col min="2" max="5" width="9.140625" style="4" customWidth="1"/>
    <col min="6" max="6" width="4.7109375" style="0" customWidth="1"/>
    <col min="11" max="11" width="4.7109375" style="0" customWidth="1"/>
    <col min="17" max="17" width="4.7109375" style="0" customWidth="1"/>
    <col min="18" max="21" width="9.140625" style="34" customWidth="1"/>
    <col min="22" max="22" width="2.7109375" style="8" customWidth="1"/>
    <col min="23" max="27" width="9.140625" style="8" customWidth="1"/>
    <col min="28" max="28" width="4.7109375" style="0" customWidth="1"/>
    <col min="29" max="32" width="9.140625" style="35" customWidth="1"/>
    <col min="33" max="33" width="2.7109375" style="9" customWidth="1"/>
    <col min="34" max="38" width="9.140625" style="9" customWidth="1"/>
  </cols>
  <sheetData>
    <row r="1" spans="2:38" ht="12.75">
      <c r="B1" s="36" t="s">
        <v>4</v>
      </c>
      <c r="C1" s="36"/>
      <c r="D1" s="36"/>
      <c r="E1" s="1"/>
      <c r="G1" s="36" t="s">
        <v>5</v>
      </c>
      <c r="H1" s="36"/>
      <c r="I1" s="36"/>
      <c r="J1" s="1"/>
      <c r="L1" s="38" t="s">
        <v>6</v>
      </c>
      <c r="M1" s="38"/>
      <c r="N1" s="38"/>
      <c r="O1" s="38"/>
      <c r="P1" s="38"/>
      <c r="R1" s="39" t="s">
        <v>7</v>
      </c>
      <c r="S1" s="39"/>
      <c r="T1" s="39"/>
      <c r="U1" s="39"/>
      <c r="W1" s="39" t="s">
        <v>8</v>
      </c>
      <c r="X1" s="39"/>
      <c r="Y1" s="39"/>
      <c r="Z1" s="39"/>
      <c r="AA1" s="39"/>
      <c r="AC1" s="37" t="s">
        <v>9</v>
      </c>
      <c r="AD1" s="37"/>
      <c r="AE1" s="37"/>
      <c r="AF1" s="37"/>
      <c r="AH1" s="37" t="s">
        <v>10</v>
      </c>
      <c r="AI1" s="37"/>
      <c r="AJ1" s="37"/>
      <c r="AK1" s="37"/>
      <c r="AL1" s="37"/>
    </row>
    <row r="2" spans="2:32" ht="12.75">
      <c r="B2"/>
      <c r="C2"/>
      <c r="D2"/>
      <c r="E2"/>
      <c r="L2" s="10">
        <v>0.3</v>
      </c>
      <c r="M2" s="10">
        <v>0.3</v>
      </c>
      <c r="N2" s="10">
        <v>0.3</v>
      </c>
      <c r="O2" s="10">
        <v>0.1</v>
      </c>
      <c r="P2" s="10">
        <f>SUM(L2:O2)</f>
        <v>0.9999999999999999</v>
      </c>
      <c r="R2" s="8"/>
      <c r="S2" s="8"/>
      <c r="T2" s="8"/>
      <c r="U2" s="8"/>
      <c r="AC2" s="9"/>
      <c r="AD2" s="9"/>
      <c r="AE2" s="9"/>
      <c r="AF2" s="9"/>
    </row>
    <row r="3" spans="1:38" s="1" customFormat="1" ht="12.75">
      <c r="A3" s="1" t="s">
        <v>11</v>
      </c>
      <c r="B3" s="11" t="s">
        <v>1</v>
      </c>
      <c r="C3" s="11" t="s">
        <v>0</v>
      </c>
      <c r="D3" s="11" t="s">
        <v>2</v>
      </c>
      <c r="E3" s="11" t="s">
        <v>3</v>
      </c>
      <c r="G3" s="11" t="s">
        <v>1</v>
      </c>
      <c r="H3" s="11" t="s">
        <v>0</v>
      </c>
      <c r="I3" s="11" t="s">
        <v>2</v>
      </c>
      <c r="J3" s="11" t="s">
        <v>3</v>
      </c>
      <c r="L3" s="11" t="s">
        <v>1</v>
      </c>
      <c r="M3" s="11" t="s">
        <v>0</v>
      </c>
      <c r="N3" s="11" t="s">
        <v>2</v>
      </c>
      <c r="O3" s="11" t="s">
        <v>3</v>
      </c>
      <c r="P3" s="11" t="s">
        <v>12</v>
      </c>
      <c r="R3" s="12" t="s">
        <v>1</v>
      </c>
      <c r="S3" s="12" t="s">
        <v>0</v>
      </c>
      <c r="T3" s="12" t="s">
        <v>2</v>
      </c>
      <c r="U3" s="12" t="s">
        <v>3</v>
      </c>
      <c r="V3" s="13"/>
      <c r="W3" s="12" t="s">
        <v>1</v>
      </c>
      <c r="X3" s="12" t="s">
        <v>0</v>
      </c>
      <c r="Y3" s="12" t="s">
        <v>2</v>
      </c>
      <c r="Z3" s="12" t="s">
        <v>3</v>
      </c>
      <c r="AA3" s="12" t="s">
        <v>12</v>
      </c>
      <c r="AC3" s="14" t="s">
        <v>1</v>
      </c>
      <c r="AD3" s="14" t="s">
        <v>0</v>
      </c>
      <c r="AE3" s="14" t="s">
        <v>2</v>
      </c>
      <c r="AF3" s="14" t="s">
        <v>3</v>
      </c>
      <c r="AG3" s="15"/>
      <c r="AH3" s="14" t="s">
        <v>1</v>
      </c>
      <c r="AI3" s="14" t="s">
        <v>0</v>
      </c>
      <c r="AJ3" s="14" t="s">
        <v>2</v>
      </c>
      <c r="AK3" s="14" t="s">
        <v>3</v>
      </c>
      <c r="AL3" s="14" t="s">
        <v>12</v>
      </c>
    </row>
    <row r="4" spans="1:32" ht="12.75">
      <c r="A4" s="2">
        <v>38198</v>
      </c>
      <c r="B4" s="4">
        <v>9.11</v>
      </c>
      <c r="C4" s="4">
        <v>27.82</v>
      </c>
      <c r="D4" s="4">
        <v>101.37</v>
      </c>
      <c r="E4" s="4">
        <v>102.29</v>
      </c>
      <c r="R4" s="8"/>
      <c r="S4" s="8"/>
      <c r="T4" s="8"/>
      <c r="U4" s="8"/>
      <c r="AC4" s="9"/>
      <c r="AD4" s="9"/>
      <c r="AE4" s="9"/>
      <c r="AF4" s="9"/>
    </row>
    <row r="5" spans="1:32" ht="12.75">
      <c r="A5" s="2">
        <v>38230</v>
      </c>
      <c r="B5" s="4">
        <v>9.03</v>
      </c>
      <c r="C5" s="4">
        <v>27.38</v>
      </c>
      <c r="D5" s="4">
        <v>102.45</v>
      </c>
      <c r="E5" s="4">
        <v>104.29</v>
      </c>
      <c r="G5" s="5">
        <f aca="true" t="shared" si="0" ref="G5:G36">+B5/B4-1</f>
        <v>-0.008781558726673966</v>
      </c>
      <c r="H5" s="5">
        <f aca="true" t="shared" si="1" ref="H5:H36">+C5/C4-1</f>
        <v>-0.01581595974119343</v>
      </c>
      <c r="I5" s="5">
        <f aca="true" t="shared" si="2" ref="I5:I36">+D5/D4-1</f>
        <v>0.010654039656703196</v>
      </c>
      <c r="J5" s="5">
        <f aca="true" t="shared" si="3" ref="J5:J36">+E5/E4-1</f>
        <v>0.019552253397204122</v>
      </c>
      <c r="R5" s="34">
        <v>0.136</v>
      </c>
      <c r="S5" s="34">
        <v>0</v>
      </c>
      <c r="T5" s="34">
        <v>0.48</v>
      </c>
      <c r="U5" s="34">
        <v>0.384</v>
      </c>
      <c r="AC5" s="35">
        <v>0.281</v>
      </c>
      <c r="AD5" s="35">
        <v>0</v>
      </c>
      <c r="AE5" s="35">
        <v>0.391</v>
      </c>
      <c r="AF5" s="35">
        <v>0.328</v>
      </c>
    </row>
    <row r="6" spans="1:38" ht="12.75">
      <c r="A6" s="2">
        <v>38260</v>
      </c>
      <c r="B6" s="4">
        <v>8.97</v>
      </c>
      <c r="C6" s="4">
        <v>27.91</v>
      </c>
      <c r="D6" s="4">
        <v>102.7</v>
      </c>
      <c r="E6" s="4">
        <v>105.42</v>
      </c>
      <c r="G6" s="5">
        <f t="shared" si="0"/>
        <v>-0.006644518272425071</v>
      </c>
      <c r="H6" s="5">
        <f t="shared" si="1"/>
        <v>0.01935719503287081</v>
      </c>
      <c r="I6" s="5">
        <f t="shared" si="2"/>
        <v>0.0024402147388971063</v>
      </c>
      <c r="J6" s="5">
        <f t="shared" si="3"/>
        <v>0.010835171157349555</v>
      </c>
      <c r="L6" s="16">
        <f aca="true" t="shared" si="4" ref="L6:L37">L$2*G6</f>
        <v>-0.001993355481727521</v>
      </c>
      <c r="M6" s="16">
        <f aca="true" t="shared" si="5" ref="M6:M37">M$2*H6</f>
        <v>0.005807158509861243</v>
      </c>
      <c r="N6" s="16">
        <f aca="true" t="shared" si="6" ref="N6:N37">N$2*I6</f>
        <v>0.0007320644216691318</v>
      </c>
      <c r="O6" s="16">
        <f aca="true" t="shared" si="7" ref="O6:O37">O$2*J6</f>
        <v>0.0010835171157349555</v>
      </c>
      <c r="P6" s="17">
        <f aca="true" t="shared" si="8" ref="P6:P37">SUM(L6:O6)</f>
        <v>0.00562938456553781</v>
      </c>
      <c r="R6" s="34">
        <v>0.229</v>
      </c>
      <c r="S6" s="34">
        <v>0</v>
      </c>
      <c r="T6" s="34">
        <v>0.407</v>
      </c>
      <c r="U6" s="34">
        <v>0.364</v>
      </c>
      <c r="W6" s="18">
        <f aca="true" t="shared" si="9" ref="W6:W37">+R5*G6</f>
        <v>-0.0009036544850498097</v>
      </c>
      <c r="X6" s="18">
        <f aca="true" t="shared" si="10" ref="X6:X37">+S5*H6</f>
        <v>0</v>
      </c>
      <c r="Y6" s="18">
        <f aca="true" t="shared" si="11" ref="Y6:Y37">+T5*I6</f>
        <v>0.001171303074670611</v>
      </c>
      <c r="Z6" s="18">
        <f aca="true" t="shared" si="12" ref="Z6:Z37">+U5*J6</f>
        <v>0.0041607057244222295</v>
      </c>
      <c r="AA6" s="19">
        <f aca="true" t="shared" si="13" ref="AA6:AA37">SUM(W6:Z6)</f>
        <v>0.004428354314043031</v>
      </c>
      <c r="AC6" s="35">
        <v>0.323</v>
      </c>
      <c r="AD6" s="35">
        <v>0</v>
      </c>
      <c r="AE6" s="35">
        <v>0.353</v>
      </c>
      <c r="AF6" s="35">
        <v>0.324</v>
      </c>
      <c r="AH6" s="20">
        <f aca="true" t="shared" si="14" ref="AH6:AH37">+AC5*G6</f>
        <v>-0.001867109634551445</v>
      </c>
      <c r="AI6" s="20">
        <f aca="true" t="shared" si="15" ref="AI6:AI37">+AD5*H6</f>
        <v>0</v>
      </c>
      <c r="AJ6" s="20">
        <f aca="true" t="shared" si="16" ref="AJ6:AJ37">+AE5*I6</f>
        <v>0.0009541239629087685</v>
      </c>
      <c r="AK6" s="20">
        <f aca="true" t="shared" si="17" ref="AK6:AK37">+AF5*J6</f>
        <v>0.003553936139610654</v>
      </c>
      <c r="AL6" s="21">
        <f aca="true" t="shared" si="18" ref="AL6:AL37">SUM(AH6:AK6)</f>
        <v>0.0026409504679679773</v>
      </c>
    </row>
    <row r="7" spans="1:38" ht="12.75">
      <c r="A7" s="2">
        <v>38289</v>
      </c>
      <c r="B7" s="4">
        <v>8.88</v>
      </c>
      <c r="C7" s="4">
        <v>28.2</v>
      </c>
      <c r="D7" s="4">
        <v>103.49</v>
      </c>
      <c r="E7" s="4">
        <v>106.75</v>
      </c>
      <c r="G7" s="5">
        <f t="shared" si="0"/>
        <v>-0.010033444816053505</v>
      </c>
      <c r="H7" s="5">
        <f t="shared" si="1"/>
        <v>0.010390541024722255</v>
      </c>
      <c r="I7" s="5">
        <f t="shared" si="2"/>
        <v>0.007692307692307665</v>
      </c>
      <c r="J7" s="5">
        <f t="shared" si="3"/>
        <v>0.012616201859229736</v>
      </c>
      <c r="L7" s="16">
        <f t="shared" si="4"/>
        <v>-0.0030100334448160512</v>
      </c>
      <c r="M7" s="16">
        <f t="shared" si="5"/>
        <v>0.0031171623074166765</v>
      </c>
      <c r="N7" s="16">
        <f t="shared" si="6"/>
        <v>0.0023076923076922992</v>
      </c>
      <c r="O7" s="16">
        <f t="shared" si="7"/>
        <v>0.0012616201859229738</v>
      </c>
      <c r="P7" s="17">
        <f t="shared" si="8"/>
        <v>0.0036764413562158983</v>
      </c>
      <c r="R7" s="34">
        <v>0.025</v>
      </c>
      <c r="S7" s="34">
        <v>0.16</v>
      </c>
      <c r="T7" s="34">
        <v>0.461</v>
      </c>
      <c r="U7" s="34">
        <v>0.354</v>
      </c>
      <c r="W7" s="18">
        <f t="shared" si="9"/>
        <v>-0.002297658862876253</v>
      </c>
      <c r="X7" s="18">
        <f t="shared" si="10"/>
        <v>0</v>
      </c>
      <c r="Y7" s="18">
        <f t="shared" si="11"/>
        <v>0.0031307692307692195</v>
      </c>
      <c r="Z7" s="18">
        <f t="shared" si="12"/>
        <v>0.004592297476759624</v>
      </c>
      <c r="AA7" s="19">
        <f t="shared" si="13"/>
        <v>0.005425407844652591</v>
      </c>
      <c r="AC7" s="35">
        <v>0.098</v>
      </c>
      <c r="AD7" s="35">
        <v>0.198</v>
      </c>
      <c r="AE7" s="35">
        <v>0.391</v>
      </c>
      <c r="AF7" s="35">
        <v>0.313</v>
      </c>
      <c r="AH7" s="20">
        <f t="shared" si="14"/>
        <v>-0.0032408026755852823</v>
      </c>
      <c r="AI7" s="20">
        <f t="shared" si="15"/>
        <v>0</v>
      </c>
      <c r="AJ7" s="20">
        <f t="shared" si="16"/>
        <v>0.0027153846153846056</v>
      </c>
      <c r="AK7" s="20">
        <f t="shared" si="17"/>
        <v>0.004087649402390435</v>
      </c>
      <c r="AL7" s="21">
        <f t="shared" si="18"/>
        <v>0.003562231342189758</v>
      </c>
    </row>
    <row r="8" spans="1:38" ht="12.75">
      <c r="A8" s="2">
        <v>38321</v>
      </c>
      <c r="B8" s="4">
        <v>8.86</v>
      </c>
      <c r="C8" s="4">
        <v>28.78</v>
      </c>
      <c r="D8" s="4">
        <v>104.17</v>
      </c>
      <c r="E8" s="4">
        <v>108.9</v>
      </c>
      <c r="G8" s="5">
        <f t="shared" si="0"/>
        <v>-0.0022522522522524513</v>
      </c>
      <c r="H8" s="5">
        <f t="shared" si="1"/>
        <v>0.020567375886524797</v>
      </c>
      <c r="I8" s="5">
        <f t="shared" si="2"/>
        <v>0.006570683157793189</v>
      </c>
      <c r="J8" s="5">
        <f t="shared" si="3"/>
        <v>0.020140515222482502</v>
      </c>
      <c r="L8" s="16">
        <f t="shared" si="4"/>
        <v>-0.0006756756756757353</v>
      </c>
      <c r="M8" s="16">
        <f t="shared" si="5"/>
        <v>0.0061702127659574385</v>
      </c>
      <c r="N8" s="16">
        <f t="shared" si="6"/>
        <v>0.0019712049473379566</v>
      </c>
      <c r="O8" s="16">
        <f t="shared" si="7"/>
        <v>0.0020140515222482505</v>
      </c>
      <c r="P8" s="17">
        <f t="shared" si="8"/>
        <v>0.009479793559867911</v>
      </c>
      <c r="R8" s="34">
        <v>0.215</v>
      </c>
      <c r="S8" s="34">
        <v>0</v>
      </c>
      <c r="T8" s="34">
        <v>0.448</v>
      </c>
      <c r="U8" s="34">
        <v>0.337</v>
      </c>
      <c r="W8" s="18">
        <f t="shared" si="9"/>
        <v>-5.630630630631129E-05</v>
      </c>
      <c r="X8" s="18">
        <f t="shared" si="10"/>
        <v>0.0032907801418439677</v>
      </c>
      <c r="Y8" s="18">
        <f t="shared" si="11"/>
        <v>0.0030290849357426605</v>
      </c>
      <c r="Z8" s="18">
        <f t="shared" si="12"/>
        <v>0.007129742388758805</v>
      </c>
      <c r="AA8" s="19">
        <f t="shared" si="13"/>
        <v>0.01339330116003912</v>
      </c>
      <c r="AC8" s="35">
        <v>0.274</v>
      </c>
      <c r="AD8" s="35">
        <v>0.09</v>
      </c>
      <c r="AE8" s="35">
        <v>0.353</v>
      </c>
      <c r="AF8" s="35">
        <v>0.283</v>
      </c>
      <c r="AH8" s="20">
        <f t="shared" si="14"/>
        <v>-0.00022072072072074024</v>
      </c>
      <c r="AI8" s="20">
        <f t="shared" si="15"/>
        <v>0.00407234042553191</v>
      </c>
      <c r="AJ8" s="20">
        <f t="shared" si="16"/>
        <v>0.002569137114697137</v>
      </c>
      <c r="AK8" s="20">
        <f t="shared" si="17"/>
        <v>0.006303981264637023</v>
      </c>
      <c r="AL8" s="21">
        <f t="shared" si="18"/>
        <v>0.012724738084145329</v>
      </c>
    </row>
    <row r="9" spans="1:38" ht="12.75">
      <c r="A9" s="2">
        <v>38351</v>
      </c>
      <c r="B9" s="4">
        <v>8.93</v>
      </c>
      <c r="C9" s="4">
        <v>29.51</v>
      </c>
      <c r="D9" s="4">
        <v>104.41</v>
      </c>
      <c r="E9" s="4">
        <v>110.49</v>
      </c>
      <c r="G9" s="5">
        <f t="shared" si="0"/>
        <v>0.007900677200902928</v>
      </c>
      <c r="H9" s="5">
        <f t="shared" si="1"/>
        <v>0.025364836692147286</v>
      </c>
      <c r="I9" s="5">
        <f t="shared" si="2"/>
        <v>0.002303926274359158</v>
      </c>
      <c r="J9" s="5">
        <f t="shared" si="3"/>
        <v>0.014600550964187331</v>
      </c>
      <c r="L9" s="16">
        <f t="shared" si="4"/>
        <v>0.002370203160270878</v>
      </c>
      <c r="M9" s="16">
        <f t="shared" si="5"/>
        <v>0.007609451007644185</v>
      </c>
      <c r="N9" s="16">
        <f t="shared" si="6"/>
        <v>0.0006911778823077474</v>
      </c>
      <c r="O9" s="16">
        <f t="shared" si="7"/>
        <v>0.0014600550964187333</v>
      </c>
      <c r="P9" s="17">
        <f t="shared" si="8"/>
        <v>0.012130887146641543</v>
      </c>
      <c r="R9" s="34">
        <v>0.272</v>
      </c>
      <c r="S9" s="34">
        <v>0.318</v>
      </c>
      <c r="T9" s="34">
        <v>0.298</v>
      </c>
      <c r="U9" s="34">
        <v>0.112</v>
      </c>
      <c r="W9" s="18">
        <f t="shared" si="9"/>
        <v>0.0016986455981941296</v>
      </c>
      <c r="X9" s="18">
        <f t="shared" si="10"/>
        <v>0</v>
      </c>
      <c r="Y9" s="18">
        <f t="shared" si="11"/>
        <v>0.0010321589709129028</v>
      </c>
      <c r="Z9" s="18">
        <f t="shared" si="12"/>
        <v>0.004920385674931131</v>
      </c>
      <c r="AA9" s="19">
        <f t="shared" si="13"/>
        <v>0.007651190244038163</v>
      </c>
      <c r="AC9" s="35">
        <v>0.32</v>
      </c>
      <c r="AD9" s="35">
        <v>0.287</v>
      </c>
      <c r="AE9" s="35">
        <v>0.13</v>
      </c>
      <c r="AF9" s="35">
        <v>0.263</v>
      </c>
      <c r="AH9" s="20">
        <f t="shared" si="14"/>
        <v>0.0021647855530474024</v>
      </c>
      <c r="AI9" s="20">
        <f t="shared" si="15"/>
        <v>0.0022828353022932555</v>
      </c>
      <c r="AJ9" s="20">
        <f t="shared" si="16"/>
        <v>0.0008132859748487828</v>
      </c>
      <c r="AK9" s="20">
        <f t="shared" si="17"/>
        <v>0.004131955922865014</v>
      </c>
      <c r="AL9" s="21">
        <f t="shared" si="18"/>
        <v>0.009392862753054454</v>
      </c>
    </row>
    <row r="10" spans="1:38" ht="12.75">
      <c r="A10" s="2">
        <v>38383</v>
      </c>
      <c r="B10" s="4">
        <v>9.05</v>
      </c>
      <c r="C10" s="4">
        <v>29.9</v>
      </c>
      <c r="D10" s="4">
        <v>104.99</v>
      </c>
      <c r="E10" s="4">
        <v>112.42</v>
      </c>
      <c r="G10" s="5">
        <f t="shared" si="0"/>
        <v>0.013437849944009095</v>
      </c>
      <c r="H10" s="5">
        <f t="shared" si="1"/>
        <v>0.013215859030836885</v>
      </c>
      <c r="I10" s="5">
        <f t="shared" si="2"/>
        <v>0.005555023465185327</v>
      </c>
      <c r="J10" s="5">
        <f t="shared" si="3"/>
        <v>0.017467644130690685</v>
      </c>
      <c r="L10" s="16">
        <f t="shared" si="4"/>
        <v>0.0040313549832027284</v>
      </c>
      <c r="M10" s="16">
        <f t="shared" si="5"/>
        <v>0.003964757709251065</v>
      </c>
      <c r="N10" s="16">
        <f t="shared" si="6"/>
        <v>0.001666507039555598</v>
      </c>
      <c r="O10" s="16">
        <f t="shared" si="7"/>
        <v>0.0017467644130690686</v>
      </c>
      <c r="P10" s="17">
        <f t="shared" si="8"/>
        <v>0.01140938414507846</v>
      </c>
      <c r="R10" s="34">
        <v>0.34</v>
      </c>
      <c r="S10" s="34">
        <v>0.601</v>
      </c>
      <c r="T10" s="34">
        <v>0</v>
      </c>
      <c r="U10" s="34">
        <v>0.059</v>
      </c>
      <c r="W10" s="18">
        <f t="shared" si="9"/>
        <v>0.0036550951847704742</v>
      </c>
      <c r="X10" s="18">
        <f t="shared" si="10"/>
        <v>0.00420264317180613</v>
      </c>
      <c r="Y10" s="18">
        <f t="shared" si="11"/>
        <v>0.0016553969926252274</v>
      </c>
      <c r="Z10" s="18">
        <f t="shared" si="12"/>
        <v>0.001956376142637357</v>
      </c>
      <c r="AA10" s="19">
        <f t="shared" si="13"/>
        <v>0.011469511491839189</v>
      </c>
      <c r="AC10" s="35">
        <v>1</v>
      </c>
      <c r="AD10" s="35">
        <v>0</v>
      </c>
      <c r="AE10" s="35">
        <v>0</v>
      </c>
      <c r="AF10" s="35">
        <v>0</v>
      </c>
      <c r="AH10" s="20">
        <f t="shared" si="14"/>
        <v>0.00430011198208291</v>
      </c>
      <c r="AI10" s="20">
        <f t="shared" si="15"/>
        <v>0.0037929515418501855</v>
      </c>
      <c r="AJ10" s="20">
        <f t="shared" si="16"/>
        <v>0.0007221530504740926</v>
      </c>
      <c r="AK10" s="20">
        <f t="shared" si="17"/>
        <v>0.00459399040637165</v>
      </c>
      <c r="AL10" s="21">
        <f t="shared" si="18"/>
        <v>0.01340920698077884</v>
      </c>
    </row>
    <row r="11" spans="1:38" ht="12.75">
      <c r="A11" s="2">
        <v>38411</v>
      </c>
      <c r="B11" s="4">
        <v>9.095</v>
      </c>
      <c r="C11" s="4">
        <v>30.76</v>
      </c>
      <c r="D11" s="4">
        <v>104.74</v>
      </c>
      <c r="E11" s="4">
        <v>111.24</v>
      </c>
      <c r="G11" s="5">
        <f t="shared" si="0"/>
        <v>0.004972375690607711</v>
      </c>
      <c r="H11" s="5">
        <f t="shared" si="1"/>
        <v>0.028762541806020225</v>
      </c>
      <c r="I11" s="5">
        <f t="shared" si="2"/>
        <v>-0.002381179159919977</v>
      </c>
      <c r="J11" s="5">
        <f t="shared" si="3"/>
        <v>-0.010496352962106492</v>
      </c>
      <c r="L11" s="16">
        <f t="shared" si="4"/>
        <v>0.0014917127071823132</v>
      </c>
      <c r="M11" s="16">
        <f t="shared" si="5"/>
        <v>0.008628762541806067</v>
      </c>
      <c r="N11" s="16">
        <f t="shared" si="6"/>
        <v>-0.0007143537479759931</v>
      </c>
      <c r="O11" s="16">
        <f t="shared" si="7"/>
        <v>-0.0010496352962106493</v>
      </c>
      <c r="P11" s="17">
        <f t="shared" si="8"/>
        <v>0.008356486204801738</v>
      </c>
      <c r="R11" s="34">
        <v>0.331</v>
      </c>
      <c r="S11" s="34">
        <v>0</v>
      </c>
      <c r="T11" s="34">
        <v>0.364</v>
      </c>
      <c r="U11" s="34">
        <v>0.305</v>
      </c>
      <c r="W11" s="18">
        <f t="shared" si="9"/>
        <v>0.0016906077348066218</v>
      </c>
      <c r="X11" s="18">
        <f t="shared" si="10"/>
        <v>0.017286287625418156</v>
      </c>
      <c r="Y11" s="18">
        <f t="shared" si="11"/>
        <v>0</v>
      </c>
      <c r="Z11" s="18">
        <f t="shared" si="12"/>
        <v>-0.000619284824764283</v>
      </c>
      <c r="AA11" s="19">
        <f t="shared" si="13"/>
        <v>0.018357610535460495</v>
      </c>
      <c r="AC11" s="35">
        <v>0.319</v>
      </c>
      <c r="AD11" s="35">
        <v>0.119</v>
      </c>
      <c r="AE11" s="35">
        <v>0.299</v>
      </c>
      <c r="AF11" s="35">
        <v>0.263</v>
      </c>
      <c r="AH11" s="20">
        <f t="shared" si="14"/>
        <v>0.004972375690607711</v>
      </c>
      <c r="AI11" s="20">
        <f t="shared" si="15"/>
        <v>0</v>
      </c>
      <c r="AJ11" s="20">
        <f t="shared" si="16"/>
        <v>0</v>
      </c>
      <c r="AK11" s="20">
        <f t="shared" si="17"/>
        <v>0</v>
      </c>
      <c r="AL11" s="21">
        <f t="shared" si="18"/>
        <v>0.004972375690607711</v>
      </c>
    </row>
    <row r="12" spans="1:38" ht="12.75">
      <c r="A12" s="2">
        <v>38442</v>
      </c>
      <c r="B12" s="4">
        <v>9.1</v>
      </c>
      <c r="C12" s="4">
        <v>30.67</v>
      </c>
      <c r="D12" s="4">
        <v>105.25</v>
      </c>
      <c r="E12" s="4">
        <v>112.21</v>
      </c>
      <c r="G12" s="5">
        <f t="shared" si="0"/>
        <v>0.0005497526113247275</v>
      </c>
      <c r="H12" s="5">
        <f t="shared" si="1"/>
        <v>-0.0029258777633289768</v>
      </c>
      <c r="I12" s="5">
        <f t="shared" si="2"/>
        <v>0.004869199923620338</v>
      </c>
      <c r="J12" s="5">
        <f t="shared" si="3"/>
        <v>0.008719884933477084</v>
      </c>
      <c r="L12" s="16">
        <f t="shared" si="4"/>
        <v>0.00016492578339741826</v>
      </c>
      <c r="M12" s="16">
        <f t="shared" si="5"/>
        <v>-0.000877763328998693</v>
      </c>
      <c r="N12" s="16">
        <f t="shared" si="6"/>
        <v>0.0014607599770861013</v>
      </c>
      <c r="O12" s="16">
        <f t="shared" si="7"/>
        <v>0.0008719884933477085</v>
      </c>
      <c r="P12" s="17">
        <f t="shared" si="8"/>
        <v>0.001619910924832535</v>
      </c>
      <c r="R12" s="34">
        <v>0.205</v>
      </c>
      <c r="S12" s="34">
        <v>0.382</v>
      </c>
      <c r="T12" s="34">
        <v>0.245</v>
      </c>
      <c r="U12" s="34">
        <v>0.168</v>
      </c>
      <c r="W12" s="18">
        <f t="shared" si="9"/>
        <v>0.00018196811434848483</v>
      </c>
      <c r="X12" s="18">
        <f t="shared" si="10"/>
        <v>0</v>
      </c>
      <c r="Y12" s="18">
        <f t="shared" si="11"/>
        <v>0.0017723887721978028</v>
      </c>
      <c r="Z12" s="18">
        <f t="shared" si="12"/>
        <v>0.0026595649047105106</v>
      </c>
      <c r="AA12" s="19">
        <f t="shared" si="13"/>
        <v>0.004613921791256798</v>
      </c>
      <c r="AC12" s="35">
        <v>0.321</v>
      </c>
      <c r="AD12" s="35">
        <v>0.282</v>
      </c>
      <c r="AE12" s="35">
        <v>0.19</v>
      </c>
      <c r="AF12" s="35">
        <v>0.207</v>
      </c>
      <c r="AH12" s="20">
        <f t="shared" si="14"/>
        <v>0.00017537108301258808</v>
      </c>
      <c r="AI12" s="20">
        <f t="shared" si="15"/>
        <v>-0.00034817945383614824</v>
      </c>
      <c r="AJ12" s="20">
        <f t="shared" si="16"/>
        <v>0.001455890777162481</v>
      </c>
      <c r="AK12" s="20">
        <f t="shared" si="17"/>
        <v>0.0022933297375044735</v>
      </c>
      <c r="AL12" s="21">
        <f t="shared" si="18"/>
        <v>0.003576412143843394</v>
      </c>
    </row>
    <row r="13" spans="1:38" ht="12.75">
      <c r="A13" s="2">
        <v>38471</v>
      </c>
      <c r="B13" s="4">
        <v>8.87</v>
      </c>
      <c r="C13" s="4">
        <v>29.61</v>
      </c>
      <c r="D13" s="4">
        <v>106.46</v>
      </c>
      <c r="E13" s="4">
        <v>114.35</v>
      </c>
      <c r="G13" s="5">
        <f t="shared" si="0"/>
        <v>-0.025274725274725296</v>
      </c>
      <c r="H13" s="5">
        <f t="shared" si="1"/>
        <v>-0.03456146071079236</v>
      </c>
      <c r="I13" s="5">
        <f t="shared" si="2"/>
        <v>0.01149643705463177</v>
      </c>
      <c r="J13" s="5">
        <f t="shared" si="3"/>
        <v>0.019071384012120163</v>
      </c>
      <c r="L13" s="16">
        <f t="shared" si="4"/>
        <v>-0.007582417582417588</v>
      </c>
      <c r="M13" s="16">
        <f t="shared" si="5"/>
        <v>-0.010368438213237708</v>
      </c>
      <c r="N13" s="16">
        <f t="shared" si="6"/>
        <v>0.003448931116389531</v>
      </c>
      <c r="O13" s="16">
        <f t="shared" si="7"/>
        <v>0.0019071384012120164</v>
      </c>
      <c r="P13" s="17">
        <f t="shared" si="8"/>
        <v>-0.01259478627805375</v>
      </c>
      <c r="R13" s="34">
        <v>0.048</v>
      </c>
      <c r="S13" s="34">
        <v>0</v>
      </c>
      <c r="T13" s="34">
        <v>0.57</v>
      </c>
      <c r="U13" s="34">
        <v>0.382</v>
      </c>
      <c r="W13" s="18">
        <f t="shared" si="9"/>
        <v>-0.005181318681318685</v>
      </c>
      <c r="X13" s="18">
        <f t="shared" si="10"/>
        <v>-0.01320247799152268</v>
      </c>
      <c r="Y13" s="18">
        <f t="shared" si="11"/>
        <v>0.0028166270783847834</v>
      </c>
      <c r="Z13" s="18">
        <f t="shared" si="12"/>
        <v>0.0032039925140361874</v>
      </c>
      <c r="AA13" s="19">
        <f t="shared" si="13"/>
        <v>-0.012363177080420396</v>
      </c>
      <c r="AC13" s="35">
        <v>0.218</v>
      </c>
      <c r="AD13" s="35">
        <v>0</v>
      </c>
      <c r="AE13" s="35">
        <v>0.455</v>
      </c>
      <c r="AF13" s="35">
        <v>0.327</v>
      </c>
      <c r="AH13" s="20">
        <f t="shared" si="14"/>
        <v>-0.00811318681318682</v>
      </c>
      <c r="AI13" s="20">
        <f t="shared" si="15"/>
        <v>-0.009746331920443444</v>
      </c>
      <c r="AJ13" s="20">
        <f t="shared" si="16"/>
        <v>0.0021843230403800363</v>
      </c>
      <c r="AK13" s="20">
        <f t="shared" si="17"/>
        <v>0.003947776490508873</v>
      </c>
      <c r="AL13" s="21">
        <f t="shared" si="18"/>
        <v>-0.011727419202741358</v>
      </c>
    </row>
    <row r="14" spans="1:38" ht="12.75">
      <c r="A14" s="2">
        <v>38503</v>
      </c>
      <c r="B14" s="4">
        <v>9.63</v>
      </c>
      <c r="C14" s="4">
        <v>31.41</v>
      </c>
      <c r="D14" s="4">
        <v>107.23</v>
      </c>
      <c r="E14" s="4">
        <v>116.2</v>
      </c>
      <c r="G14" s="5">
        <f t="shared" si="0"/>
        <v>0.08568207440811748</v>
      </c>
      <c r="H14" s="5">
        <f t="shared" si="1"/>
        <v>0.06079027355623112</v>
      </c>
      <c r="I14" s="5">
        <f t="shared" si="2"/>
        <v>0.007232763479241067</v>
      </c>
      <c r="J14" s="5">
        <f t="shared" si="3"/>
        <v>0.01617839965019674</v>
      </c>
      <c r="L14" s="16">
        <f t="shared" si="4"/>
        <v>0.025704622322435245</v>
      </c>
      <c r="M14" s="16">
        <f t="shared" si="5"/>
        <v>0.018237082066869335</v>
      </c>
      <c r="N14" s="16">
        <f t="shared" si="6"/>
        <v>0.00216982904377232</v>
      </c>
      <c r="O14" s="16">
        <f t="shared" si="7"/>
        <v>0.001617839965019674</v>
      </c>
      <c r="P14" s="17">
        <f t="shared" si="8"/>
        <v>0.04772937339809657</v>
      </c>
      <c r="R14" s="34">
        <v>0.069</v>
      </c>
      <c r="S14" s="34">
        <v>0</v>
      </c>
      <c r="T14" s="34">
        <v>0.517</v>
      </c>
      <c r="U14" s="34">
        <v>0.414</v>
      </c>
      <c r="W14" s="18">
        <f t="shared" si="9"/>
        <v>0.004112739571589639</v>
      </c>
      <c r="X14" s="18">
        <f t="shared" si="10"/>
        <v>0</v>
      </c>
      <c r="Y14" s="18">
        <f t="shared" si="11"/>
        <v>0.004122675183167408</v>
      </c>
      <c r="Z14" s="18">
        <f t="shared" si="12"/>
        <v>0.006180148666375155</v>
      </c>
      <c r="AA14" s="19">
        <f t="shared" si="13"/>
        <v>0.014415563421132201</v>
      </c>
      <c r="AC14" s="35">
        <v>0.142</v>
      </c>
      <c r="AD14" s="35">
        <v>0</v>
      </c>
      <c r="AE14" s="35">
        <v>0.476</v>
      </c>
      <c r="AF14" s="35">
        <v>0.382</v>
      </c>
      <c r="AH14" s="20">
        <f t="shared" si="14"/>
        <v>0.01867869222096961</v>
      </c>
      <c r="AI14" s="20">
        <f t="shared" si="15"/>
        <v>0</v>
      </c>
      <c r="AJ14" s="20">
        <f t="shared" si="16"/>
        <v>0.0032909073830546852</v>
      </c>
      <c r="AK14" s="20">
        <f t="shared" si="17"/>
        <v>0.005290336685614334</v>
      </c>
      <c r="AL14" s="21">
        <f t="shared" si="18"/>
        <v>0.02725993628963863</v>
      </c>
    </row>
    <row r="15" spans="1:38" ht="12.75">
      <c r="A15" s="2">
        <v>38533</v>
      </c>
      <c r="B15" s="4">
        <v>9.91</v>
      </c>
      <c r="C15" s="4">
        <v>32.55</v>
      </c>
      <c r="D15" s="4">
        <v>108.11</v>
      </c>
      <c r="E15" s="4">
        <v>118.09</v>
      </c>
      <c r="G15" s="5">
        <f t="shared" si="0"/>
        <v>0.02907580477673921</v>
      </c>
      <c r="H15" s="5">
        <f t="shared" si="1"/>
        <v>0.03629417382999045</v>
      </c>
      <c r="I15" s="5">
        <f t="shared" si="2"/>
        <v>0.008206658584351434</v>
      </c>
      <c r="J15" s="5">
        <f t="shared" si="3"/>
        <v>0.01626506024096397</v>
      </c>
      <c r="L15" s="16">
        <f t="shared" si="4"/>
        <v>0.008722741433021763</v>
      </c>
      <c r="M15" s="16">
        <f t="shared" si="5"/>
        <v>0.010888252148997135</v>
      </c>
      <c r="N15" s="16">
        <f t="shared" si="6"/>
        <v>0.00246199757530543</v>
      </c>
      <c r="O15" s="16">
        <f t="shared" si="7"/>
        <v>0.001626506024096397</v>
      </c>
      <c r="P15" s="17">
        <f t="shared" si="8"/>
        <v>0.023699497181420726</v>
      </c>
      <c r="R15" s="34">
        <v>0.062</v>
      </c>
      <c r="S15" s="34">
        <v>0</v>
      </c>
      <c r="T15" s="34">
        <v>0.497</v>
      </c>
      <c r="U15" s="34">
        <v>0.441</v>
      </c>
      <c r="W15" s="18">
        <f t="shared" si="9"/>
        <v>0.0020062305295950058</v>
      </c>
      <c r="X15" s="18">
        <f t="shared" si="10"/>
        <v>0</v>
      </c>
      <c r="Y15" s="18">
        <f t="shared" si="11"/>
        <v>0.004242842488109692</v>
      </c>
      <c r="Z15" s="18">
        <f t="shared" si="12"/>
        <v>0.006733734939759083</v>
      </c>
      <c r="AA15" s="19">
        <f t="shared" si="13"/>
        <v>0.01298280795746378</v>
      </c>
      <c r="AC15" s="35">
        <v>0.122</v>
      </c>
      <c r="AD15" s="35">
        <v>0</v>
      </c>
      <c r="AE15" s="35">
        <v>0.465</v>
      </c>
      <c r="AF15" s="35">
        <v>0.413</v>
      </c>
      <c r="AH15" s="20">
        <f t="shared" si="14"/>
        <v>0.004128764278296968</v>
      </c>
      <c r="AI15" s="20">
        <f t="shared" si="15"/>
        <v>0</v>
      </c>
      <c r="AJ15" s="20">
        <f t="shared" si="16"/>
        <v>0.003906369486151282</v>
      </c>
      <c r="AK15" s="20">
        <f t="shared" si="17"/>
        <v>0.006213253012048236</v>
      </c>
      <c r="AL15" s="21">
        <f t="shared" si="18"/>
        <v>0.014248386776496487</v>
      </c>
    </row>
    <row r="16" spans="1:38" ht="12.75">
      <c r="A16" s="2">
        <v>38562</v>
      </c>
      <c r="B16" s="4">
        <v>10.26</v>
      </c>
      <c r="C16" s="4">
        <v>33.94</v>
      </c>
      <c r="D16" s="4">
        <v>107.59</v>
      </c>
      <c r="E16" s="4">
        <v>117.12</v>
      </c>
      <c r="G16" s="5">
        <f t="shared" si="0"/>
        <v>0.035317860746720386</v>
      </c>
      <c r="H16" s="5">
        <f t="shared" si="1"/>
        <v>0.04270353302611363</v>
      </c>
      <c r="I16" s="5">
        <f t="shared" si="2"/>
        <v>-0.004809915826473055</v>
      </c>
      <c r="J16" s="5">
        <f t="shared" si="3"/>
        <v>-0.008214074011347217</v>
      </c>
      <c r="L16" s="16">
        <f t="shared" si="4"/>
        <v>0.010595358224016116</v>
      </c>
      <c r="M16" s="16">
        <f t="shared" si="5"/>
        <v>0.012811059907834087</v>
      </c>
      <c r="N16" s="16">
        <f t="shared" si="6"/>
        <v>-0.0014429747479419164</v>
      </c>
      <c r="O16" s="16">
        <f t="shared" si="7"/>
        <v>-0.0008214074011347217</v>
      </c>
      <c r="P16" s="17">
        <f t="shared" si="8"/>
        <v>0.021142035982773564</v>
      </c>
      <c r="R16" s="34">
        <v>0.34</v>
      </c>
      <c r="S16" s="34">
        <v>0.043</v>
      </c>
      <c r="T16" s="34">
        <v>0.319</v>
      </c>
      <c r="U16" s="34">
        <v>0.298</v>
      </c>
      <c r="W16" s="18">
        <f t="shared" si="9"/>
        <v>0.002189707366296664</v>
      </c>
      <c r="X16" s="18">
        <f t="shared" si="10"/>
        <v>0</v>
      </c>
      <c r="Y16" s="18">
        <f t="shared" si="11"/>
        <v>-0.002390528165757108</v>
      </c>
      <c r="Z16" s="18">
        <f t="shared" si="12"/>
        <v>-0.0036224066390041225</v>
      </c>
      <c r="AA16" s="19">
        <f t="shared" si="13"/>
        <v>-0.0038232274384645665</v>
      </c>
      <c r="AC16" s="35">
        <v>0.324</v>
      </c>
      <c r="AD16" s="35">
        <v>0.144</v>
      </c>
      <c r="AE16" s="35">
        <v>0.272</v>
      </c>
      <c r="AF16" s="35">
        <v>0.26</v>
      </c>
      <c r="AH16" s="20">
        <f t="shared" si="14"/>
        <v>0.004308779011099887</v>
      </c>
      <c r="AI16" s="20">
        <f t="shared" si="15"/>
        <v>0</v>
      </c>
      <c r="AJ16" s="20">
        <f t="shared" si="16"/>
        <v>-0.0022366108593099704</v>
      </c>
      <c r="AK16" s="20">
        <f t="shared" si="17"/>
        <v>-0.0033924125666864</v>
      </c>
      <c r="AL16" s="21">
        <f t="shared" si="18"/>
        <v>-0.0013202444148964834</v>
      </c>
    </row>
    <row r="17" spans="1:38" ht="12.75">
      <c r="A17" s="2">
        <v>38595</v>
      </c>
      <c r="B17" s="4">
        <v>9.86</v>
      </c>
      <c r="C17" s="4">
        <v>33.35</v>
      </c>
      <c r="D17" s="4">
        <v>108.2</v>
      </c>
      <c r="E17" s="4">
        <v>119.24</v>
      </c>
      <c r="G17" s="5">
        <f t="shared" si="0"/>
        <v>-0.03898635477582846</v>
      </c>
      <c r="H17" s="5">
        <f t="shared" si="1"/>
        <v>-0.017383618149675817</v>
      </c>
      <c r="I17" s="5">
        <f t="shared" si="2"/>
        <v>0.005669671902593265</v>
      </c>
      <c r="J17" s="5">
        <f t="shared" si="3"/>
        <v>0.018101092896174675</v>
      </c>
      <c r="L17" s="16">
        <f t="shared" si="4"/>
        <v>-0.011695906432748537</v>
      </c>
      <c r="M17" s="16">
        <f t="shared" si="5"/>
        <v>-0.005215085444902745</v>
      </c>
      <c r="N17" s="16">
        <f t="shared" si="6"/>
        <v>0.0017009015707779795</v>
      </c>
      <c r="O17" s="16">
        <f t="shared" si="7"/>
        <v>0.0018101092896174677</v>
      </c>
      <c r="P17" s="17">
        <f t="shared" si="8"/>
        <v>-0.013399981017255834</v>
      </c>
      <c r="R17" s="34">
        <v>0.266</v>
      </c>
      <c r="S17" s="34">
        <v>0.165</v>
      </c>
      <c r="T17" s="34">
        <v>0.318</v>
      </c>
      <c r="U17" s="34">
        <v>0.251</v>
      </c>
      <c r="W17" s="18">
        <f t="shared" si="9"/>
        <v>-0.013255360623781676</v>
      </c>
      <c r="X17" s="18">
        <f t="shared" si="10"/>
        <v>-0.00074749558043606</v>
      </c>
      <c r="Y17" s="18">
        <f t="shared" si="11"/>
        <v>0.0018086253369272516</v>
      </c>
      <c r="Z17" s="18">
        <f t="shared" si="12"/>
        <v>0.005394125683060053</v>
      </c>
      <c r="AA17" s="19">
        <f t="shared" si="13"/>
        <v>-0.006800105184230432</v>
      </c>
      <c r="AC17" s="35">
        <v>0.309</v>
      </c>
      <c r="AD17" s="35">
        <v>0.334</v>
      </c>
      <c r="AE17" s="35">
        <v>0.17</v>
      </c>
      <c r="AF17" s="35">
        <v>0.187</v>
      </c>
      <c r="AH17" s="20">
        <f t="shared" si="14"/>
        <v>-0.01263157894736842</v>
      </c>
      <c r="AI17" s="20">
        <f t="shared" si="15"/>
        <v>-0.0025032410135533176</v>
      </c>
      <c r="AJ17" s="20">
        <f t="shared" si="16"/>
        <v>0.0015421507575053683</v>
      </c>
      <c r="AK17" s="20">
        <f t="shared" si="17"/>
        <v>0.0047062841530054154</v>
      </c>
      <c r="AL17" s="21">
        <f t="shared" si="18"/>
        <v>-0.008886385050410955</v>
      </c>
    </row>
    <row r="18" spans="1:38" ht="12.75">
      <c r="A18" s="2">
        <v>38625</v>
      </c>
      <c r="B18" s="4">
        <v>10.17</v>
      </c>
      <c r="C18" s="4">
        <v>35.08</v>
      </c>
      <c r="D18" s="4">
        <v>107.87</v>
      </c>
      <c r="E18" s="4">
        <v>119.31</v>
      </c>
      <c r="G18" s="5">
        <f t="shared" si="0"/>
        <v>0.03144016227180524</v>
      </c>
      <c r="H18" s="5">
        <f t="shared" si="1"/>
        <v>0.05187406296851571</v>
      </c>
      <c r="I18" s="5">
        <f t="shared" si="2"/>
        <v>-0.003049907578558164</v>
      </c>
      <c r="J18" s="5">
        <f t="shared" si="3"/>
        <v>0.0005870513250587628</v>
      </c>
      <c r="L18" s="16">
        <f t="shared" si="4"/>
        <v>0.009432048681541572</v>
      </c>
      <c r="M18" s="16">
        <f t="shared" si="5"/>
        <v>0.015562218890554712</v>
      </c>
      <c r="N18" s="16">
        <f t="shared" si="6"/>
        <v>-0.0009149722735674492</v>
      </c>
      <c r="O18" s="16">
        <f t="shared" si="7"/>
        <v>5.870513250587628E-05</v>
      </c>
      <c r="P18" s="17">
        <f t="shared" si="8"/>
        <v>0.02413800043103471</v>
      </c>
      <c r="R18" s="34">
        <v>0.338</v>
      </c>
      <c r="S18" s="34">
        <v>0.032</v>
      </c>
      <c r="T18" s="34">
        <v>0.355</v>
      </c>
      <c r="U18" s="34">
        <v>0.275</v>
      </c>
      <c r="W18" s="18">
        <f t="shared" si="9"/>
        <v>0.008363083164300194</v>
      </c>
      <c r="X18" s="18">
        <f t="shared" si="10"/>
        <v>0.008559220389805092</v>
      </c>
      <c r="Y18" s="18">
        <f t="shared" si="11"/>
        <v>-0.0009698706099814963</v>
      </c>
      <c r="Z18" s="18">
        <f t="shared" si="12"/>
        <v>0.00014734988258974946</v>
      </c>
      <c r="AA18" s="19">
        <f t="shared" si="13"/>
        <v>0.016099782826713538</v>
      </c>
      <c r="AC18" s="35">
        <v>0.311</v>
      </c>
      <c r="AD18" s="35">
        <v>0.221</v>
      </c>
      <c r="AE18" s="35">
        <v>0.246</v>
      </c>
      <c r="AF18" s="35">
        <v>0.222</v>
      </c>
      <c r="AH18" s="20">
        <f t="shared" si="14"/>
        <v>0.009715010141987819</v>
      </c>
      <c r="AI18" s="20">
        <f t="shared" si="15"/>
        <v>0.01732593703148425</v>
      </c>
      <c r="AJ18" s="20">
        <f t="shared" si="16"/>
        <v>-0.000518484288354888</v>
      </c>
      <c r="AK18" s="20">
        <f t="shared" si="17"/>
        <v>0.00010977859778598864</v>
      </c>
      <c r="AL18" s="21">
        <f t="shared" si="18"/>
        <v>0.026632241482903166</v>
      </c>
    </row>
    <row r="19" spans="1:38" ht="12.75">
      <c r="A19" s="2">
        <v>38656</v>
      </c>
      <c r="B19" s="4">
        <v>10.07</v>
      </c>
      <c r="C19" s="4">
        <v>33.21</v>
      </c>
      <c r="D19" s="4">
        <v>107.14</v>
      </c>
      <c r="E19" s="4">
        <v>117.38</v>
      </c>
      <c r="G19" s="5">
        <f t="shared" si="0"/>
        <v>-0.009832841691248762</v>
      </c>
      <c r="H19" s="5">
        <f t="shared" si="1"/>
        <v>-0.0533067274800455</v>
      </c>
      <c r="I19" s="5">
        <f t="shared" si="2"/>
        <v>-0.006767405209974986</v>
      </c>
      <c r="J19" s="5">
        <f t="shared" si="3"/>
        <v>-0.016176347330483676</v>
      </c>
      <c r="L19" s="16">
        <f t="shared" si="4"/>
        <v>-0.002949852507374628</v>
      </c>
      <c r="M19" s="16">
        <f t="shared" si="5"/>
        <v>-0.01599201824401365</v>
      </c>
      <c r="N19" s="16">
        <f t="shared" si="6"/>
        <v>-0.0020302215629924955</v>
      </c>
      <c r="O19" s="16">
        <f t="shared" si="7"/>
        <v>-0.0016176347330483676</v>
      </c>
      <c r="P19" s="17">
        <f t="shared" si="8"/>
        <v>-0.02258972704742914</v>
      </c>
      <c r="R19" s="34">
        <v>0.305</v>
      </c>
      <c r="S19" s="34">
        <v>0</v>
      </c>
      <c r="T19" s="34">
        <v>0.366</v>
      </c>
      <c r="U19" s="34">
        <v>0.329</v>
      </c>
      <c r="W19" s="18">
        <f t="shared" si="9"/>
        <v>-0.0033235004916420817</v>
      </c>
      <c r="X19" s="18">
        <f t="shared" si="10"/>
        <v>-0.0017058152793614561</v>
      </c>
      <c r="Y19" s="18">
        <f t="shared" si="11"/>
        <v>-0.00240242884954112</v>
      </c>
      <c r="Z19" s="18">
        <f t="shared" si="12"/>
        <v>-0.004448495515883011</v>
      </c>
      <c r="AA19" s="19">
        <f t="shared" si="13"/>
        <v>-0.011880240136427668</v>
      </c>
      <c r="AC19" s="35">
        <v>0.357</v>
      </c>
      <c r="AD19" s="35">
        <v>0.055</v>
      </c>
      <c r="AE19" s="35">
        <v>0.303</v>
      </c>
      <c r="AF19" s="35">
        <v>0.285</v>
      </c>
      <c r="AH19" s="20">
        <f t="shared" si="14"/>
        <v>-0.003058013765978365</v>
      </c>
      <c r="AI19" s="20">
        <f t="shared" si="15"/>
        <v>-0.011780786773090055</v>
      </c>
      <c r="AJ19" s="20">
        <f t="shared" si="16"/>
        <v>-0.0016647816816538466</v>
      </c>
      <c r="AK19" s="20">
        <f t="shared" si="17"/>
        <v>-0.003591149107367376</v>
      </c>
      <c r="AL19" s="21">
        <f t="shared" si="18"/>
        <v>-0.020094731328089643</v>
      </c>
    </row>
    <row r="20" spans="1:38" ht="12.75">
      <c r="A20" s="2">
        <v>38686</v>
      </c>
      <c r="B20" s="4">
        <v>10.69</v>
      </c>
      <c r="C20" s="4">
        <v>34.57</v>
      </c>
      <c r="D20" s="4">
        <v>106.88</v>
      </c>
      <c r="E20" s="4">
        <v>117.31</v>
      </c>
      <c r="G20" s="5">
        <f t="shared" si="0"/>
        <v>0.06156901688182703</v>
      </c>
      <c r="H20" s="5">
        <f t="shared" si="1"/>
        <v>0.04095152062631735</v>
      </c>
      <c r="I20" s="5">
        <f t="shared" si="2"/>
        <v>-0.002426731379503555</v>
      </c>
      <c r="J20" s="5">
        <f t="shared" si="3"/>
        <v>-0.0005963537229510818</v>
      </c>
      <c r="L20" s="16">
        <f t="shared" si="4"/>
        <v>0.01847070506454811</v>
      </c>
      <c r="M20" s="16">
        <f t="shared" si="5"/>
        <v>0.012285456187895205</v>
      </c>
      <c r="N20" s="16">
        <f t="shared" si="6"/>
        <v>-0.0007280194138510665</v>
      </c>
      <c r="O20" s="16">
        <f t="shared" si="7"/>
        <v>-5.963537229510818E-05</v>
      </c>
      <c r="P20" s="17">
        <f t="shared" si="8"/>
        <v>0.02996850646629714</v>
      </c>
      <c r="R20" s="34">
        <v>0</v>
      </c>
      <c r="S20" s="34">
        <v>0.156</v>
      </c>
      <c r="T20" s="34">
        <v>0.462</v>
      </c>
      <c r="U20" s="34">
        <v>0.382</v>
      </c>
      <c r="W20" s="18">
        <f t="shared" si="9"/>
        <v>0.018778550148957244</v>
      </c>
      <c r="X20" s="18">
        <f t="shared" si="10"/>
        <v>0</v>
      </c>
      <c r="Y20" s="18">
        <f t="shared" si="11"/>
        <v>-0.0008881836848983011</v>
      </c>
      <c r="Z20" s="18">
        <f t="shared" si="12"/>
        <v>-0.00019620037485090593</v>
      </c>
      <c r="AA20" s="19">
        <f t="shared" si="13"/>
        <v>0.017694166089208038</v>
      </c>
      <c r="AC20" s="35">
        <v>0.039</v>
      </c>
      <c r="AD20" s="35">
        <v>0.174</v>
      </c>
      <c r="AE20" s="35">
        <v>0.428</v>
      </c>
      <c r="AF20" s="35">
        <v>0.359</v>
      </c>
      <c r="AH20" s="20">
        <f t="shared" si="14"/>
        <v>0.02198013902681225</v>
      </c>
      <c r="AI20" s="20">
        <f t="shared" si="15"/>
        <v>0.0022523336344474542</v>
      </c>
      <c r="AJ20" s="20">
        <f t="shared" si="16"/>
        <v>-0.0007352996079895771</v>
      </c>
      <c r="AK20" s="20">
        <f t="shared" si="17"/>
        <v>-0.0001699608110410583</v>
      </c>
      <c r="AL20" s="21">
        <f t="shared" si="18"/>
        <v>0.02332721224222907</v>
      </c>
    </row>
    <row r="21" spans="1:38" ht="12.75">
      <c r="A21" s="2">
        <v>38716</v>
      </c>
      <c r="B21" s="4">
        <v>10.57</v>
      </c>
      <c r="C21" s="4">
        <v>35.73</v>
      </c>
      <c r="D21" s="4">
        <v>107.28</v>
      </c>
      <c r="E21" s="4">
        <v>119.21</v>
      </c>
      <c r="G21" s="5">
        <f t="shared" si="0"/>
        <v>-0.011225444340505097</v>
      </c>
      <c r="H21" s="5">
        <f t="shared" si="1"/>
        <v>0.03355510558287533</v>
      </c>
      <c r="I21" s="5">
        <f t="shared" si="2"/>
        <v>0.0037425149700598404</v>
      </c>
      <c r="J21" s="5">
        <f t="shared" si="3"/>
        <v>0.01619640269371736</v>
      </c>
      <c r="L21" s="16">
        <f t="shared" si="4"/>
        <v>-0.003367633302151529</v>
      </c>
      <c r="M21" s="16">
        <f t="shared" si="5"/>
        <v>0.0100665316748626</v>
      </c>
      <c r="N21" s="16">
        <f t="shared" si="6"/>
        <v>0.001122754491017952</v>
      </c>
      <c r="O21" s="16">
        <f t="shared" si="7"/>
        <v>0.0016196402693717362</v>
      </c>
      <c r="P21" s="17">
        <f t="shared" si="8"/>
        <v>0.00944129313310076</v>
      </c>
      <c r="R21" s="34">
        <v>0.357</v>
      </c>
      <c r="S21" s="34">
        <v>0.067</v>
      </c>
      <c r="T21" s="34">
        <v>0.303</v>
      </c>
      <c r="U21" s="34">
        <v>0.273</v>
      </c>
      <c r="W21" s="18">
        <f t="shared" si="9"/>
        <v>0</v>
      </c>
      <c r="X21" s="18">
        <f t="shared" si="10"/>
        <v>0.005234596470928552</v>
      </c>
      <c r="Y21" s="18">
        <f t="shared" si="11"/>
        <v>0.0017290419161676463</v>
      </c>
      <c r="Z21" s="18">
        <f t="shared" si="12"/>
        <v>0.0061870258290000315</v>
      </c>
      <c r="AA21" s="19">
        <f t="shared" si="13"/>
        <v>0.01315066421609623</v>
      </c>
      <c r="AC21" s="35">
        <v>0.333</v>
      </c>
      <c r="AD21" s="35">
        <v>0.165</v>
      </c>
      <c r="AE21" s="35">
        <v>0.26</v>
      </c>
      <c r="AF21" s="35">
        <v>0.242</v>
      </c>
      <c r="AH21" s="20">
        <f t="shared" si="14"/>
        <v>-0.0004377923292796988</v>
      </c>
      <c r="AI21" s="20">
        <f t="shared" si="15"/>
        <v>0.005838588371420307</v>
      </c>
      <c r="AJ21" s="20">
        <f t="shared" si="16"/>
        <v>0.0016017964071856116</v>
      </c>
      <c r="AK21" s="20">
        <f t="shared" si="17"/>
        <v>0.005814508567044532</v>
      </c>
      <c r="AL21" s="21">
        <f t="shared" si="18"/>
        <v>0.012817101016370753</v>
      </c>
    </row>
    <row r="22" spans="1:38" ht="12.75">
      <c r="A22" s="2">
        <v>38748</v>
      </c>
      <c r="B22" s="4">
        <v>10.53</v>
      </c>
      <c r="C22" s="4">
        <v>36.98</v>
      </c>
      <c r="D22" s="4">
        <v>106.9</v>
      </c>
      <c r="E22" s="4">
        <v>117.7</v>
      </c>
      <c r="G22" s="5">
        <f t="shared" si="0"/>
        <v>-0.0037842951750237663</v>
      </c>
      <c r="H22" s="5">
        <f t="shared" si="1"/>
        <v>0.034984606773019955</v>
      </c>
      <c r="I22" s="5">
        <f t="shared" si="2"/>
        <v>-0.0035421327367635147</v>
      </c>
      <c r="J22" s="5">
        <f t="shared" si="3"/>
        <v>-0.012666722590386592</v>
      </c>
      <c r="L22" s="16">
        <f t="shared" si="4"/>
        <v>-0.0011352885525071298</v>
      </c>
      <c r="M22" s="16">
        <f t="shared" si="5"/>
        <v>0.010495382031905986</v>
      </c>
      <c r="N22" s="16">
        <f t="shared" si="6"/>
        <v>-0.0010626398210290544</v>
      </c>
      <c r="O22" s="16">
        <f t="shared" si="7"/>
        <v>-0.0012666722590386594</v>
      </c>
      <c r="P22" s="17">
        <f t="shared" si="8"/>
        <v>0.007030781399331142</v>
      </c>
      <c r="R22" s="34">
        <v>0.323</v>
      </c>
      <c r="S22" s="34">
        <v>0.191</v>
      </c>
      <c r="T22" s="34">
        <v>0.252</v>
      </c>
      <c r="U22" s="34">
        <v>0.234</v>
      </c>
      <c r="W22" s="18">
        <f t="shared" si="9"/>
        <v>-0.0013509933774834846</v>
      </c>
      <c r="X22" s="18">
        <f t="shared" si="10"/>
        <v>0.002343968653792337</v>
      </c>
      <c r="Y22" s="18">
        <f t="shared" si="11"/>
        <v>-0.001073266219239345</v>
      </c>
      <c r="Z22" s="18">
        <f t="shared" si="12"/>
        <v>-0.00345801526717554</v>
      </c>
      <c r="AA22" s="19">
        <f t="shared" si="13"/>
        <v>-0.003538306210106032</v>
      </c>
      <c r="AC22" s="35">
        <v>0.291</v>
      </c>
      <c r="AD22" s="35">
        <v>0.343</v>
      </c>
      <c r="AE22" s="35">
        <v>0.18</v>
      </c>
      <c r="AF22" s="35">
        <v>0.186</v>
      </c>
      <c r="AH22" s="20">
        <f t="shared" si="14"/>
        <v>-0.0012601702932829144</v>
      </c>
      <c r="AI22" s="20">
        <f t="shared" si="15"/>
        <v>0.005772460117548293</v>
      </c>
      <c r="AJ22" s="20">
        <f t="shared" si="16"/>
        <v>-0.0009209545115585138</v>
      </c>
      <c r="AK22" s="20">
        <f t="shared" si="17"/>
        <v>-0.003065346866873555</v>
      </c>
      <c r="AL22" s="21">
        <f t="shared" si="18"/>
        <v>0.0005259884458333102</v>
      </c>
    </row>
    <row r="23" spans="1:38" ht="12.75">
      <c r="A23" s="2">
        <v>38776</v>
      </c>
      <c r="B23" s="4">
        <v>10.74</v>
      </c>
      <c r="C23" s="4">
        <v>37.85</v>
      </c>
      <c r="D23" s="4">
        <v>106.98</v>
      </c>
      <c r="E23" s="4">
        <v>117.78</v>
      </c>
      <c r="G23" s="5">
        <f t="shared" si="0"/>
        <v>0.019943019943019946</v>
      </c>
      <c r="H23" s="5">
        <f t="shared" si="1"/>
        <v>0.023526230394808056</v>
      </c>
      <c r="I23" s="5">
        <f t="shared" si="2"/>
        <v>0.0007483629560336436</v>
      </c>
      <c r="J23" s="5">
        <f t="shared" si="3"/>
        <v>0.0006796941376381316</v>
      </c>
      <c r="L23" s="16">
        <f t="shared" si="4"/>
        <v>0.005982905982905983</v>
      </c>
      <c r="M23" s="16">
        <f t="shared" si="5"/>
        <v>0.007057869118442417</v>
      </c>
      <c r="N23" s="16">
        <f t="shared" si="6"/>
        <v>0.00022450888681009305</v>
      </c>
      <c r="O23" s="16">
        <f t="shared" si="7"/>
        <v>6.796941376381316E-05</v>
      </c>
      <c r="P23" s="17">
        <f t="shared" si="8"/>
        <v>0.013333253401922304</v>
      </c>
      <c r="R23" s="34">
        <v>0.36</v>
      </c>
      <c r="S23" s="34">
        <v>0.007</v>
      </c>
      <c r="T23" s="34">
        <v>0.335</v>
      </c>
      <c r="U23" s="34">
        <v>0.298</v>
      </c>
      <c r="W23" s="18">
        <f t="shared" si="9"/>
        <v>0.006441595441595443</v>
      </c>
      <c r="X23" s="18">
        <f t="shared" si="10"/>
        <v>0.004493510005408339</v>
      </c>
      <c r="Y23" s="18">
        <f t="shared" si="11"/>
        <v>0.0001885874649204782</v>
      </c>
      <c r="Z23" s="18">
        <f t="shared" si="12"/>
        <v>0.0001590484282073228</v>
      </c>
      <c r="AA23" s="19">
        <f t="shared" si="13"/>
        <v>0.011282741340131582</v>
      </c>
      <c r="AC23" s="35">
        <v>0.34</v>
      </c>
      <c r="AD23" s="35">
        <v>0.105</v>
      </c>
      <c r="AE23" s="35">
        <v>0.29</v>
      </c>
      <c r="AF23" s="35">
        <v>0.265</v>
      </c>
      <c r="AH23" s="20">
        <f t="shared" si="14"/>
        <v>0.005803418803418804</v>
      </c>
      <c r="AI23" s="20">
        <f t="shared" si="15"/>
        <v>0.008069497025419163</v>
      </c>
      <c r="AJ23" s="20">
        <f t="shared" si="16"/>
        <v>0.00013470533208605583</v>
      </c>
      <c r="AK23" s="20">
        <f t="shared" si="17"/>
        <v>0.00012642310960069247</v>
      </c>
      <c r="AL23" s="21">
        <f t="shared" si="18"/>
        <v>0.014134044270524714</v>
      </c>
    </row>
    <row r="24" spans="1:38" ht="12.75">
      <c r="A24" s="2">
        <v>38807</v>
      </c>
      <c r="B24" s="4">
        <v>10.74</v>
      </c>
      <c r="C24" s="4">
        <v>38.71</v>
      </c>
      <c r="D24" s="4">
        <v>106.2</v>
      </c>
      <c r="E24" s="4">
        <v>115</v>
      </c>
      <c r="G24" s="5">
        <f t="shared" si="0"/>
        <v>0</v>
      </c>
      <c r="H24" s="5">
        <f t="shared" si="1"/>
        <v>0.022721268163804487</v>
      </c>
      <c r="I24" s="5">
        <f t="shared" si="2"/>
        <v>-0.007291082445316843</v>
      </c>
      <c r="J24" s="5">
        <f t="shared" si="3"/>
        <v>-0.023603328239089838</v>
      </c>
      <c r="L24" s="16">
        <f t="shared" si="4"/>
        <v>0</v>
      </c>
      <c r="M24" s="16">
        <f t="shared" si="5"/>
        <v>0.006816380449141346</v>
      </c>
      <c r="N24" s="16">
        <f t="shared" si="6"/>
        <v>-0.002187324733595053</v>
      </c>
      <c r="O24" s="16">
        <f t="shared" si="7"/>
        <v>-0.002360332823908984</v>
      </c>
      <c r="P24" s="17">
        <f t="shared" si="8"/>
        <v>0.002268722891637309</v>
      </c>
      <c r="R24" s="34">
        <v>0.314</v>
      </c>
      <c r="S24" s="34">
        <v>0.253</v>
      </c>
      <c r="T24" s="34">
        <v>0.221</v>
      </c>
      <c r="U24" s="34">
        <v>0.212</v>
      </c>
      <c r="W24" s="18">
        <f t="shared" si="9"/>
        <v>0</v>
      </c>
      <c r="X24" s="18">
        <f t="shared" si="10"/>
        <v>0.0001590488771466314</v>
      </c>
      <c r="Y24" s="18">
        <f t="shared" si="11"/>
        <v>-0.0024425126191811425</v>
      </c>
      <c r="Z24" s="18">
        <f t="shared" si="12"/>
        <v>-0.0070337918152487714</v>
      </c>
      <c r="AA24" s="19">
        <f t="shared" si="13"/>
        <v>-0.009317255557283282</v>
      </c>
      <c r="AC24" s="35">
        <v>0.26</v>
      </c>
      <c r="AD24" s="35">
        <v>0.436</v>
      </c>
      <c r="AE24" s="35">
        <v>0.138</v>
      </c>
      <c r="AF24" s="35">
        <v>0.166</v>
      </c>
      <c r="AH24" s="20">
        <f t="shared" si="14"/>
        <v>0</v>
      </c>
      <c r="AI24" s="20">
        <f t="shared" si="15"/>
        <v>0.002385733157199471</v>
      </c>
      <c r="AJ24" s="20">
        <f t="shared" si="16"/>
        <v>-0.0021144139091418845</v>
      </c>
      <c r="AK24" s="20">
        <f t="shared" si="17"/>
        <v>-0.006254881983358807</v>
      </c>
      <c r="AL24" s="21">
        <f t="shared" si="18"/>
        <v>-0.0059835627353012205</v>
      </c>
    </row>
    <row r="25" spans="1:38" ht="12.75">
      <c r="A25" s="2">
        <v>38835</v>
      </c>
      <c r="B25" s="4">
        <v>10.42</v>
      </c>
      <c r="C25" s="4">
        <v>38.66</v>
      </c>
      <c r="D25" s="4">
        <v>105.94</v>
      </c>
      <c r="E25" s="4">
        <v>113.35</v>
      </c>
      <c r="G25" s="5">
        <f t="shared" si="0"/>
        <v>-0.029795158286778478</v>
      </c>
      <c r="H25" s="5">
        <f t="shared" si="1"/>
        <v>-0.0012916559028676167</v>
      </c>
      <c r="I25" s="5">
        <f t="shared" si="2"/>
        <v>-0.0024482109227872417</v>
      </c>
      <c r="J25" s="5">
        <f t="shared" si="3"/>
        <v>-0.014347826086956617</v>
      </c>
      <c r="L25" s="16">
        <f t="shared" si="4"/>
        <v>-0.008938547486033543</v>
      </c>
      <c r="M25" s="16">
        <f t="shared" si="5"/>
        <v>-0.000387496770860285</v>
      </c>
      <c r="N25" s="16">
        <f t="shared" si="6"/>
        <v>-0.0007344632768361725</v>
      </c>
      <c r="O25" s="16">
        <f t="shared" si="7"/>
        <v>-0.0014347826086956617</v>
      </c>
      <c r="P25" s="17">
        <f t="shared" si="8"/>
        <v>-0.011495290142425663</v>
      </c>
      <c r="R25" s="34">
        <v>0.32</v>
      </c>
      <c r="S25" s="34">
        <v>0.163</v>
      </c>
      <c r="T25" s="34">
        <v>0.325</v>
      </c>
      <c r="U25" s="34">
        <v>0.192</v>
      </c>
      <c r="W25" s="18">
        <f t="shared" si="9"/>
        <v>-0.009355679702048442</v>
      </c>
      <c r="X25" s="18">
        <f t="shared" si="10"/>
        <v>-0.00032678894342550704</v>
      </c>
      <c r="Y25" s="18">
        <f t="shared" si="11"/>
        <v>-0.0005410546139359804</v>
      </c>
      <c r="Z25" s="18">
        <f t="shared" si="12"/>
        <v>-0.0030417391304348026</v>
      </c>
      <c r="AA25" s="19">
        <f t="shared" si="13"/>
        <v>-0.013265262389844733</v>
      </c>
      <c r="AC25" s="35">
        <v>0.293</v>
      </c>
      <c r="AD25" s="35">
        <v>0.35</v>
      </c>
      <c r="AE25" s="35">
        <v>0.154</v>
      </c>
      <c r="AF25" s="35">
        <v>0.203</v>
      </c>
      <c r="AH25" s="20">
        <f t="shared" si="14"/>
        <v>-0.007746741154562404</v>
      </c>
      <c r="AI25" s="20">
        <f t="shared" si="15"/>
        <v>-0.0005631619736502809</v>
      </c>
      <c r="AJ25" s="20">
        <f t="shared" si="16"/>
        <v>-0.0003378531073446394</v>
      </c>
      <c r="AK25" s="20">
        <f t="shared" si="17"/>
        <v>-0.0023817391304347983</v>
      </c>
      <c r="AL25" s="21">
        <f t="shared" si="18"/>
        <v>-0.011029495365992122</v>
      </c>
    </row>
    <row r="26" spans="1:38" ht="12.75">
      <c r="A26" s="2">
        <v>38868</v>
      </c>
      <c r="B26" s="4">
        <v>9.87</v>
      </c>
      <c r="C26" s="4">
        <v>37.1</v>
      </c>
      <c r="D26" s="4">
        <v>106.5</v>
      </c>
      <c r="E26" s="4">
        <v>113.7</v>
      </c>
      <c r="G26" s="5">
        <f t="shared" si="0"/>
        <v>-0.052783109404990425</v>
      </c>
      <c r="H26" s="5">
        <f t="shared" si="1"/>
        <v>-0.04035178479048096</v>
      </c>
      <c r="I26" s="5">
        <f t="shared" si="2"/>
        <v>0.005286010949594022</v>
      </c>
      <c r="J26" s="5">
        <f t="shared" si="3"/>
        <v>0.0030877812086458345</v>
      </c>
      <c r="L26" s="16">
        <f t="shared" si="4"/>
        <v>-0.015834932821497127</v>
      </c>
      <c r="M26" s="16">
        <f t="shared" si="5"/>
        <v>-0.012105535437144288</v>
      </c>
      <c r="N26" s="16">
        <f t="shared" si="6"/>
        <v>0.0015858032848782065</v>
      </c>
      <c r="O26" s="16">
        <f t="shared" si="7"/>
        <v>0.0003087781208645835</v>
      </c>
      <c r="P26" s="17">
        <f t="shared" si="8"/>
        <v>-0.026045886852898624</v>
      </c>
      <c r="R26" s="34">
        <v>0.134</v>
      </c>
      <c r="S26" s="34">
        <v>0</v>
      </c>
      <c r="T26" s="34">
        <v>0.443</v>
      </c>
      <c r="U26" s="34">
        <v>0.423</v>
      </c>
      <c r="W26" s="18">
        <f t="shared" si="9"/>
        <v>-0.016890595009596936</v>
      </c>
      <c r="X26" s="18">
        <f t="shared" si="10"/>
        <v>-0.006577340920848397</v>
      </c>
      <c r="Y26" s="18">
        <f t="shared" si="11"/>
        <v>0.0017179535586180573</v>
      </c>
      <c r="Z26" s="18">
        <f t="shared" si="12"/>
        <v>0.0005928539920600002</v>
      </c>
      <c r="AA26" s="19">
        <f t="shared" si="13"/>
        <v>-0.021157128379767277</v>
      </c>
      <c r="AC26" s="35">
        <v>0.187</v>
      </c>
      <c r="AD26" s="35">
        <v>0</v>
      </c>
      <c r="AE26" s="35">
        <v>0.416</v>
      </c>
      <c r="AF26" s="35">
        <v>0.397</v>
      </c>
      <c r="AH26" s="20">
        <f t="shared" si="14"/>
        <v>-0.015465451055662193</v>
      </c>
      <c r="AI26" s="20">
        <f t="shared" si="15"/>
        <v>-0.014123124676668335</v>
      </c>
      <c r="AJ26" s="20">
        <f t="shared" si="16"/>
        <v>0.0008140456862374794</v>
      </c>
      <c r="AK26" s="20">
        <f t="shared" si="17"/>
        <v>0.0006268195853551045</v>
      </c>
      <c r="AL26" s="21">
        <f t="shared" si="18"/>
        <v>-0.028147710460737944</v>
      </c>
    </row>
    <row r="27" spans="1:38" ht="12.75">
      <c r="A27" s="2">
        <v>38898</v>
      </c>
      <c r="B27" s="4">
        <v>9.96</v>
      </c>
      <c r="C27" s="4">
        <v>37.38</v>
      </c>
      <c r="D27" s="4">
        <v>106.21</v>
      </c>
      <c r="E27" s="4">
        <v>113.05</v>
      </c>
      <c r="G27" s="5">
        <f t="shared" si="0"/>
        <v>0.009118541033434902</v>
      </c>
      <c r="H27" s="5">
        <f t="shared" si="1"/>
        <v>0.007547169811320753</v>
      </c>
      <c r="I27" s="5">
        <f t="shared" si="2"/>
        <v>-0.0027230046948357733</v>
      </c>
      <c r="J27" s="5">
        <f t="shared" si="3"/>
        <v>-0.005716798592788064</v>
      </c>
      <c r="L27" s="16">
        <f t="shared" si="4"/>
        <v>0.0027355623100304705</v>
      </c>
      <c r="M27" s="16">
        <f t="shared" si="5"/>
        <v>0.0022641509433962257</v>
      </c>
      <c r="N27" s="16">
        <f t="shared" si="6"/>
        <v>-0.000816901408450732</v>
      </c>
      <c r="O27" s="16">
        <f t="shared" si="7"/>
        <v>-0.0005716798592788064</v>
      </c>
      <c r="P27" s="17">
        <f t="shared" si="8"/>
        <v>0.0036111319856971576</v>
      </c>
      <c r="R27" s="34">
        <v>0.363</v>
      </c>
      <c r="S27" s="34">
        <v>0.042</v>
      </c>
      <c r="T27" s="34">
        <v>0.304</v>
      </c>
      <c r="U27" s="34">
        <v>0.291</v>
      </c>
      <c r="W27" s="18">
        <f t="shared" si="9"/>
        <v>0.001221884498480277</v>
      </c>
      <c r="X27" s="18">
        <f t="shared" si="10"/>
        <v>0</v>
      </c>
      <c r="Y27" s="18">
        <f t="shared" si="11"/>
        <v>-0.0012062910798122477</v>
      </c>
      <c r="Z27" s="18">
        <f t="shared" si="12"/>
        <v>-0.002418205804749351</v>
      </c>
      <c r="AA27" s="19">
        <f t="shared" si="13"/>
        <v>-0.0024026123860813216</v>
      </c>
      <c r="AC27" s="35">
        <v>0.345</v>
      </c>
      <c r="AD27" s="35">
        <v>0.116</v>
      </c>
      <c r="AE27" s="35">
        <v>0.274</v>
      </c>
      <c r="AF27" s="35">
        <v>0.265</v>
      </c>
      <c r="AH27" s="20">
        <f t="shared" si="14"/>
        <v>0.0017051671732523266</v>
      </c>
      <c r="AI27" s="20">
        <f t="shared" si="15"/>
        <v>0</v>
      </c>
      <c r="AJ27" s="20">
        <f t="shared" si="16"/>
        <v>-0.0011327699530516817</v>
      </c>
      <c r="AK27" s="20">
        <f t="shared" si="17"/>
        <v>-0.0022695690413368614</v>
      </c>
      <c r="AL27" s="21">
        <f t="shared" si="18"/>
        <v>-0.0016971718211362165</v>
      </c>
    </row>
    <row r="28" spans="1:38" ht="12.75">
      <c r="A28" s="2">
        <v>38929</v>
      </c>
      <c r="B28" s="4">
        <v>10.02</v>
      </c>
      <c r="C28" s="4">
        <v>37.87</v>
      </c>
      <c r="D28" s="4">
        <v>106.93</v>
      </c>
      <c r="E28" s="4">
        <v>115.07</v>
      </c>
      <c r="G28" s="5">
        <f t="shared" si="0"/>
        <v>0.0060240963855420215</v>
      </c>
      <c r="H28" s="5">
        <f t="shared" si="1"/>
        <v>0.013108614232209659</v>
      </c>
      <c r="I28" s="5">
        <f t="shared" si="2"/>
        <v>0.006779022690895475</v>
      </c>
      <c r="J28" s="5">
        <f t="shared" si="3"/>
        <v>0.017868199911543536</v>
      </c>
      <c r="L28" s="16">
        <f t="shared" si="4"/>
        <v>0.0018072289156626064</v>
      </c>
      <c r="M28" s="16">
        <f t="shared" si="5"/>
        <v>0.003932584269662897</v>
      </c>
      <c r="N28" s="16">
        <f t="shared" si="6"/>
        <v>0.0020337068072686427</v>
      </c>
      <c r="O28" s="16">
        <f t="shared" si="7"/>
        <v>0.0017868199911543537</v>
      </c>
      <c r="P28" s="17">
        <f t="shared" si="8"/>
        <v>0.0095603399837485</v>
      </c>
      <c r="R28" s="34">
        <v>0.349</v>
      </c>
      <c r="S28" s="34">
        <v>0.13</v>
      </c>
      <c r="T28" s="34">
        <v>0.265</v>
      </c>
      <c r="U28" s="34">
        <v>0.256</v>
      </c>
      <c r="W28" s="18">
        <f t="shared" si="9"/>
        <v>0.0021867469879517537</v>
      </c>
      <c r="X28" s="18">
        <f t="shared" si="10"/>
        <v>0.0005505617977528057</v>
      </c>
      <c r="Y28" s="18">
        <f t="shared" si="11"/>
        <v>0.0020608228980322245</v>
      </c>
      <c r="Z28" s="18">
        <f t="shared" si="12"/>
        <v>0.005199646174259168</v>
      </c>
      <c r="AA28" s="19">
        <f t="shared" si="13"/>
        <v>0.009997777857995951</v>
      </c>
      <c r="AC28" s="35">
        <v>0.324</v>
      </c>
      <c r="AD28" s="35">
        <v>0.217</v>
      </c>
      <c r="AE28" s="35">
        <v>0.232</v>
      </c>
      <c r="AF28" s="35">
        <v>0.227</v>
      </c>
      <c r="AH28" s="20">
        <f t="shared" si="14"/>
        <v>0.0020783132530119972</v>
      </c>
      <c r="AI28" s="20">
        <f t="shared" si="15"/>
        <v>0.0015205992509363204</v>
      </c>
      <c r="AJ28" s="20">
        <f t="shared" si="16"/>
        <v>0.0018574522173053604</v>
      </c>
      <c r="AK28" s="20">
        <f t="shared" si="17"/>
        <v>0.0047350729765590375</v>
      </c>
      <c r="AL28" s="21">
        <f t="shared" si="18"/>
        <v>0.010191437697812715</v>
      </c>
    </row>
    <row r="29" spans="1:38" ht="12.75">
      <c r="A29" s="2">
        <v>38960</v>
      </c>
      <c r="B29" s="4">
        <v>10.16</v>
      </c>
      <c r="C29" s="4">
        <v>39.12</v>
      </c>
      <c r="D29" s="4">
        <v>107.65</v>
      </c>
      <c r="E29" s="4">
        <v>117.17</v>
      </c>
      <c r="G29" s="5">
        <f t="shared" si="0"/>
        <v>0.0139720558882237</v>
      </c>
      <c r="H29" s="5">
        <f t="shared" si="1"/>
        <v>0.03300765777660408</v>
      </c>
      <c r="I29" s="5">
        <f t="shared" si="2"/>
        <v>0.00673337697559151</v>
      </c>
      <c r="J29" s="5">
        <f t="shared" si="3"/>
        <v>0.018249761015034505</v>
      </c>
      <c r="L29" s="16">
        <f t="shared" si="4"/>
        <v>0.00419161676646711</v>
      </c>
      <c r="M29" s="16">
        <f t="shared" si="5"/>
        <v>0.009902297332981225</v>
      </c>
      <c r="N29" s="16">
        <f t="shared" si="6"/>
        <v>0.0020200130926774527</v>
      </c>
      <c r="O29" s="16">
        <f t="shared" si="7"/>
        <v>0.0018249761015034505</v>
      </c>
      <c r="P29" s="17">
        <f t="shared" si="8"/>
        <v>0.017938903293629238</v>
      </c>
      <c r="R29" s="34">
        <v>0.385</v>
      </c>
      <c r="S29" s="34">
        <v>0.004</v>
      </c>
      <c r="T29" s="34">
        <v>0.321</v>
      </c>
      <c r="U29" s="34">
        <v>0.29</v>
      </c>
      <c r="W29" s="18">
        <f t="shared" si="9"/>
        <v>0.004876247504990071</v>
      </c>
      <c r="X29" s="18">
        <f t="shared" si="10"/>
        <v>0.004290995510958531</v>
      </c>
      <c r="Y29" s="18">
        <f t="shared" si="11"/>
        <v>0.00178434489853175</v>
      </c>
      <c r="Z29" s="18">
        <f t="shared" si="12"/>
        <v>0.004671938819848833</v>
      </c>
      <c r="AA29" s="19">
        <f t="shared" si="13"/>
        <v>0.015623526734329185</v>
      </c>
      <c r="AC29" s="35">
        <v>0.361</v>
      </c>
      <c r="AD29" s="35">
        <v>0.087</v>
      </c>
      <c r="AE29" s="35">
        <v>0.287</v>
      </c>
      <c r="AF29" s="35">
        <v>0.265</v>
      </c>
      <c r="AH29" s="20">
        <f t="shared" si="14"/>
        <v>0.004526946107784479</v>
      </c>
      <c r="AI29" s="20">
        <f t="shared" si="15"/>
        <v>0.007162661737523086</v>
      </c>
      <c r="AJ29" s="20">
        <f t="shared" si="16"/>
        <v>0.0015621434583372304</v>
      </c>
      <c r="AK29" s="20">
        <f t="shared" si="17"/>
        <v>0.004142695750412833</v>
      </c>
      <c r="AL29" s="21">
        <f t="shared" si="18"/>
        <v>0.017394447054057627</v>
      </c>
    </row>
    <row r="30" spans="1:38" ht="12.75">
      <c r="A30" s="2">
        <v>38989</v>
      </c>
      <c r="B30" s="4">
        <v>10.52</v>
      </c>
      <c r="C30" s="4">
        <v>39.95</v>
      </c>
      <c r="D30" s="4">
        <v>107.84</v>
      </c>
      <c r="E30" s="4">
        <v>118.2</v>
      </c>
      <c r="G30" s="5">
        <f t="shared" si="0"/>
        <v>0.03543307086614167</v>
      </c>
      <c r="H30" s="5">
        <f t="shared" si="1"/>
        <v>0.021216768916155537</v>
      </c>
      <c r="I30" s="5">
        <f t="shared" si="2"/>
        <v>0.001764979098931807</v>
      </c>
      <c r="J30" s="5">
        <f t="shared" si="3"/>
        <v>0.008790646069813057</v>
      </c>
      <c r="L30" s="16">
        <f t="shared" si="4"/>
        <v>0.0106299212598425</v>
      </c>
      <c r="M30" s="16">
        <f t="shared" si="5"/>
        <v>0.006365030674846661</v>
      </c>
      <c r="N30" s="16">
        <f t="shared" si="6"/>
        <v>0.0005294937296795421</v>
      </c>
      <c r="O30" s="16">
        <f t="shared" si="7"/>
        <v>0.0008790646069813058</v>
      </c>
      <c r="P30" s="17">
        <f t="shared" si="8"/>
        <v>0.018403510271350006</v>
      </c>
      <c r="R30" s="34">
        <v>0.22</v>
      </c>
      <c r="S30" s="34">
        <v>0</v>
      </c>
      <c r="T30" s="34">
        <v>0.446</v>
      </c>
      <c r="U30" s="34">
        <v>0.334</v>
      </c>
      <c r="W30" s="18">
        <f t="shared" si="9"/>
        <v>0.013641732283464544</v>
      </c>
      <c r="X30" s="18">
        <f t="shared" si="10"/>
        <v>8.486707566462215E-05</v>
      </c>
      <c r="Y30" s="18">
        <f t="shared" si="11"/>
        <v>0.0005665582907571101</v>
      </c>
      <c r="Z30" s="18">
        <f t="shared" si="12"/>
        <v>0.0025492873602457862</v>
      </c>
      <c r="AA30" s="19">
        <f t="shared" si="13"/>
        <v>0.016842445010132063</v>
      </c>
      <c r="AC30" s="35">
        <v>0.284</v>
      </c>
      <c r="AD30" s="35">
        <v>0.085</v>
      </c>
      <c r="AE30" s="35">
        <v>0.35</v>
      </c>
      <c r="AF30" s="35">
        <v>0.281</v>
      </c>
      <c r="AH30" s="20">
        <f t="shared" si="14"/>
        <v>0.012791338582677142</v>
      </c>
      <c r="AI30" s="20">
        <f t="shared" si="15"/>
        <v>0.0018458588957055316</v>
      </c>
      <c r="AJ30" s="20">
        <f t="shared" si="16"/>
        <v>0.0005065490013934286</v>
      </c>
      <c r="AK30" s="20">
        <f t="shared" si="17"/>
        <v>0.00232952120850046</v>
      </c>
      <c r="AL30" s="21">
        <f t="shared" si="18"/>
        <v>0.01747326768827656</v>
      </c>
    </row>
    <row r="31" spans="1:38" ht="12.75">
      <c r="A31" s="2">
        <v>39021</v>
      </c>
      <c r="B31" s="4">
        <v>10.79</v>
      </c>
      <c r="C31" s="4">
        <v>40.05</v>
      </c>
      <c r="D31" s="4">
        <v>107.85</v>
      </c>
      <c r="E31" s="4">
        <v>118.57</v>
      </c>
      <c r="G31" s="5">
        <f t="shared" si="0"/>
        <v>0.025665399239543696</v>
      </c>
      <c r="H31" s="5">
        <f t="shared" si="1"/>
        <v>0.0025031289111387967</v>
      </c>
      <c r="I31" s="5">
        <f t="shared" si="2"/>
        <v>9.272997032638841E-05</v>
      </c>
      <c r="J31" s="5">
        <f t="shared" si="3"/>
        <v>0.0031302876480541197</v>
      </c>
      <c r="L31" s="16">
        <f t="shared" si="4"/>
        <v>0.007699619771863109</v>
      </c>
      <c r="M31" s="16">
        <f t="shared" si="5"/>
        <v>0.000750938673341639</v>
      </c>
      <c r="N31" s="16">
        <f t="shared" si="6"/>
        <v>2.7818991097916522E-05</v>
      </c>
      <c r="O31" s="16">
        <f t="shared" si="7"/>
        <v>0.000313028764805412</v>
      </c>
      <c r="P31" s="17">
        <f t="shared" si="8"/>
        <v>0.008791406201108076</v>
      </c>
      <c r="R31" s="34">
        <v>0.145</v>
      </c>
      <c r="S31" s="34">
        <v>0.167</v>
      </c>
      <c r="T31" s="34">
        <v>0.364</v>
      </c>
      <c r="U31" s="34">
        <v>0.324</v>
      </c>
      <c r="W31" s="18">
        <f t="shared" si="9"/>
        <v>0.005646387832699613</v>
      </c>
      <c r="X31" s="18">
        <f t="shared" si="10"/>
        <v>0</v>
      </c>
      <c r="Y31" s="18">
        <f t="shared" si="11"/>
        <v>4.1357566765569234E-05</v>
      </c>
      <c r="Z31" s="18">
        <f t="shared" si="12"/>
        <v>0.0010455160744500761</v>
      </c>
      <c r="AA31" s="19">
        <f t="shared" si="13"/>
        <v>0.0067332614739152585</v>
      </c>
      <c r="AC31" s="35">
        <v>0.198</v>
      </c>
      <c r="AD31" s="35">
        <v>0.212</v>
      </c>
      <c r="AE31" s="35">
        <v>0.308</v>
      </c>
      <c r="AF31" s="35">
        <v>0.282</v>
      </c>
      <c r="AH31" s="20">
        <f t="shared" si="14"/>
        <v>0.007288973384030409</v>
      </c>
      <c r="AI31" s="20">
        <f t="shared" si="15"/>
        <v>0.00021276595744679772</v>
      </c>
      <c r="AJ31" s="20">
        <f t="shared" si="16"/>
        <v>3.245548961423594E-05</v>
      </c>
      <c r="AK31" s="20">
        <f t="shared" si="17"/>
        <v>0.0008796108291032077</v>
      </c>
      <c r="AL31" s="21">
        <f t="shared" si="18"/>
        <v>0.00841380566019465</v>
      </c>
    </row>
    <row r="32" spans="1:38" ht="12.75">
      <c r="A32" s="2">
        <v>39051</v>
      </c>
      <c r="B32" s="4">
        <v>10.5</v>
      </c>
      <c r="C32" s="4">
        <v>39.95</v>
      </c>
      <c r="D32" s="4">
        <v>108.3</v>
      </c>
      <c r="E32" s="4">
        <v>119.28</v>
      </c>
      <c r="G32" s="5">
        <f t="shared" si="0"/>
        <v>-0.02687673772011112</v>
      </c>
      <c r="H32" s="5">
        <f t="shared" si="1"/>
        <v>-0.0024968789013731785</v>
      </c>
      <c r="I32" s="5">
        <f t="shared" si="2"/>
        <v>0.004172461752433909</v>
      </c>
      <c r="J32" s="5">
        <f t="shared" si="3"/>
        <v>0.005988023952095967</v>
      </c>
      <c r="L32" s="16">
        <f t="shared" si="4"/>
        <v>-0.008063021316033337</v>
      </c>
      <c r="M32" s="16">
        <f t="shared" si="5"/>
        <v>-0.0007490636704119535</v>
      </c>
      <c r="N32" s="16">
        <f t="shared" si="6"/>
        <v>0.0012517385257301728</v>
      </c>
      <c r="O32" s="16">
        <f t="shared" si="7"/>
        <v>0.0005988023952095967</v>
      </c>
      <c r="P32" s="17">
        <f t="shared" si="8"/>
        <v>-0.00696154406550552</v>
      </c>
      <c r="R32" s="34">
        <v>0.31</v>
      </c>
      <c r="S32" s="34">
        <v>0.215</v>
      </c>
      <c r="T32" s="34">
        <v>0.248</v>
      </c>
      <c r="U32" s="34">
        <v>0.227</v>
      </c>
      <c r="W32" s="18">
        <f t="shared" si="9"/>
        <v>-0.0038971269694161124</v>
      </c>
      <c r="X32" s="18">
        <f t="shared" si="10"/>
        <v>-0.0004169787765293208</v>
      </c>
      <c r="Y32" s="18">
        <f t="shared" si="11"/>
        <v>0.0015187760778859428</v>
      </c>
      <c r="Z32" s="18">
        <f t="shared" si="12"/>
        <v>0.0019401197604790932</v>
      </c>
      <c r="AA32" s="19">
        <f t="shared" si="13"/>
        <v>-0.0008552099075803973</v>
      </c>
      <c r="AC32" s="35">
        <v>0.286</v>
      </c>
      <c r="AD32" s="35">
        <v>0.422</v>
      </c>
      <c r="AE32" s="35">
        <v>0.131</v>
      </c>
      <c r="AF32" s="35">
        <v>0.161</v>
      </c>
      <c r="AH32" s="20">
        <f t="shared" si="14"/>
        <v>-0.005321594068582002</v>
      </c>
      <c r="AI32" s="20">
        <f t="shared" si="15"/>
        <v>-0.0005293383270911138</v>
      </c>
      <c r="AJ32" s="20">
        <f t="shared" si="16"/>
        <v>0.001285118219749644</v>
      </c>
      <c r="AK32" s="20">
        <f t="shared" si="17"/>
        <v>0.0016886227544910624</v>
      </c>
      <c r="AL32" s="21">
        <f t="shared" si="18"/>
        <v>-0.0028771914214324092</v>
      </c>
    </row>
    <row r="33" spans="1:38" ht="12.75">
      <c r="A33" s="2">
        <v>39080</v>
      </c>
      <c r="B33" s="4">
        <v>10.8</v>
      </c>
      <c r="C33" s="4">
        <v>41.34</v>
      </c>
      <c r="D33" s="4">
        <v>107.64</v>
      </c>
      <c r="E33" s="4">
        <v>117.02</v>
      </c>
      <c r="G33" s="5">
        <f t="shared" si="0"/>
        <v>0.028571428571428692</v>
      </c>
      <c r="H33" s="5">
        <f t="shared" si="1"/>
        <v>0.03479349186483116</v>
      </c>
      <c r="I33" s="5">
        <f t="shared" si="2"/>
        <v>-0.006094182825484684</v>
      </c>
      <c r="J33" s="5">
        <f t="shared" si="3"/>
        <v>-0.018947015425888725</v>
      </c>
      <c r="L33" s="16">
        <f t="shared" si="4"/>
        <v>0.008571428571428607</v>
      </c>
      <c r="M33" s="16">
        <f t="shared" si="5"/>
        <v>0.010438047559449349</v>
      </c>
      <c r="N33" s="16">
        <f t="shared" si="6"/>
        <v>-0.0018282548476454051</v>
      </c>
      <c r="O33" s="16">
        <f t="shared" si="7"/>
        <v>-0.0018947015425888726</v>
      </c>
      <c r="P33" s="17">
        <f t="shared" si="8"/>
        <v>0.015286519740643677</v>
      </c>
      <c r="R33" s="34">
        <v>0.304</v>
      </c>
      <c r="S33" s="34">
        <v>0.163</v>
      </c>
      <c r="T33" s="34">
        <v>0.281</v>
      </c>
      <c r="U33" s="34">
        <v>0.252</v>
      </c>
      <c r="W33" s="18">
        <f t="shared" si="9"/>
        <v>0.008857142857142895</v>
      </c>
      <c r="X33" s="18">
        <f t="shared" si="10"/>
        <v>0.0074806007509387</v>
      </c>
      <c r="Y33" s="18">
        <f t="shared" si="11"/>
        <v>-0.0015113573407202017</v>
      </c>
      <c r="Z33" s="18">
        <f t="shared" si="12"/>
        <v>-0.00430097250167674</v>
      </c>
      <c r="AA33" s="19">
        <f t="shared" si="13"/>
        <v>0.010525413765684652</v>
      </c>
      <c r="AC33" s="35">
        <v>0.299</v>
      </c>
      <c r="AD33" s="35">
        <v>0.336</v>
      </c>
      <c r="AE33" s="35">
        <v>0.179</v>
      </c>
      <c r="AF33" s="35">
        <v>0.186</v>
      </c>
      <c r="AH33" s="20">
        <f t="shared" si="14"/>
        <v>0.008171428571428606</v>
      </c>
      <c r="AI33" s="20">
        <f t="shared" si="15"/>
        <v>0.01468285356695875</v>
      </c>
      <c r="AJ33" s="20">
        <f t="shared" si="16"/>
        <v>-0.0007983379501384937</v>
      </c>
      <c r="AK33" s="20">
        <f t="shared" si="17"/>
        <v>-0.0030504694835680845</v>
      </c>
      <c r="AL33" s="21">
        <f t="shared" si="18"/>
        <v>0.019005474704680773</v>
      </c>
    </row>
    <row r="34" spans="1:38" ht="12.75">
      <c r="A34" s="2">
        <v>39113</v>
      </c>
      <c r="B34" s="4">
        <v>10.97</v>
      </c>
      <c r="C34" s="4">
        <v>41.91</v>
      </c>
      <c r="D34" s="4">
        <v>107.65</v>
      </c>
      <c r="E34" s="4">
        <v>115.9</v>
      </c>
      <c r="G34" s="5">
        <f t="shared" si="0"/>
        <v>0.015740740740740833</v>
      </c>
      <c r="H34" s="5">
        <f t="shared" si="1"/>
        <v>0.013788098693758855</v>
      </c>
      <c r="I34" s="5">
        <f t="shared" si="2"/>
        <v>9.290226681546443E-05</v>
      </c>
      <c r="J34" s="5">
        <f t="shared" si="3"/>
        <v>-0.00957101350196543</v>
      </c>
      <c r="L34" s="16">
        <f t="shared" si="4"/>
        <v>0.00472222222222225</v>
      </c>
      <c r="M34" s="16">
        <f t="shared" si="5"/>
        <v>0.004136429608127656</v>
      </c>
      <c r="N34" s="16">
        <f t="shared" si="6"/>
        <v>2.7870680044639327E-05</v>
      </c>
      <c r="O34" s="16">
        <f t="shared" si="7"/>
        <v>-0.0009571013501965431</v>
      </c>
      <c r="P34" s="17">
        <f t="shared" si="8"/>
        <v>0.007929421160198001</v>
      </c>
      <c r="R34" s="34">
        <v>0.28</v>
      </c>
      <c r="S34" s="34">
        <v>0.093</v>
      </c>
      <c r="T34" s="34">
        <v>0.381</v>
      </c>
      <c r="U34" s="34">
        <v>0.246</v>
      </c>
      <c r="W34" s="18">
        <f t="shared" si="9"/>
        <v>0.0047851851851852135</v>
      </c>
      <c r="X34" s="18">
        <f t="shared" si="10"/>
        <v>0.0022474600870826932</v>
      </c>
      <c r="Y34" s="18">
        <f t="shared" si="11"/>
        <v>2.6105536975145506E-05</v>
      </c>
      <c r="Z34" s="18">
        <f t="shared" si="12"/>
        <v>-0.0024118954024952887</v>
      </c>
      <c r="AA34" s="19">
        <f t="shared" si="13"/>
        <v>0.004646855406747763</v>
      </c>
      <c r="AC34" s="35">
        <v>0.296</v>
      </c>
      <c r="AD34" s="35">
        <v>0.257</v>
      </c>
      <c r="AE34" s="35">
        <v>0.237</v>
      </c>
      <c r="AF34" s="35">
        <v>0.21</v>
      </c>
      <c r="AH34" s="20">
        <f t="shared" si="14"/>
        <v>0.0047064814814815085</v>
      </c>
      <c r="AI34" s="20">
        <f t="shared" si="15"/>
        <v>0.004632801161102975</v>
      </c>
      <c r="AJ34" s="20">
        <f t="shared" si="16"/>
        <v>1.6629505759968132E-05</v>
      </c>
      <c r="AK34" s="20">
        <f t="shared" si="17"/>
        <v>-0.00178020851136557</v>
      </c>
      <c r="AL34" s="21">
        <f t="shared" si="18"/>
        <v>0.007575703636978881</v>
      </c>
    </row>
    <row r="35" spans="1:38" ht="12.75">
      <c r="A35" s="2">
        <v>39141</v>
      </c>
      <c r="B35" s="4">
        <v>10.69</v>
      </c>
      <c r="C35" s="4">
        <v>41.11</v>
      </c>
      <c r="D35" s="4">
        <v>108.41</v>
      </c>
      <c r="E35" s="4">
        <v>117.52</v>
      </c>
      <c r="G35" s="5">
        <f t="shared" si="0"/>
        <v>-0.025524156791248975</v>
      </c>
      <c r="H35" s="5">
        <f t="shared" si="1"/>
        <v>-0.01908852302553088</v>
      </c>
      <c r="I35" s="5">
        <f t="shared" si="2"/>
        <v>0.007059916395726784</v>
      </c>
      <c r="J35" s="5">
        <f t="shared" si="3"/>
        <v>0.013977566867989566</v>
      </c>
      <c r="L35" s="16">
        <f t="shared" si="4"/>
        <v>-0.007657247037374693</v>
      </c>
      <c r="M35" s="16">
        <f t="shared" si="5"/>
        <v>-0.0057265569076592636</v>
      </c>
      <c r="N35" s="16">
        <f t="shared" si="6"/>
        <v>0.002117974918718035</v>
      </c>
      <c r="O35" s="16">
        <f t="shared" si="7"/>
        <v>0.0013977566867989567</v>
      </c>
      <c r="P35" s="17">
        <f t="shared" si="8"/>
        <v>-0.009868072339516965</v>
      </c>
      <c r="R35" s="34">
        <v>0.298</v>
      </c>
      <c r="S35" s="34">
        <v>0.32</v>
      </c>
      <c r="T35" s="34">
        <v>0.191</v>
      </c>
      <c r="U35" s="34">
        <v>0.191</v>
      </c>
      <c r="W35" s="18">
        <f t="shared" si="9"/>
        <v>-0.007146763901549714</v>
      </c>
      <c r="X35" s="18">
        <f t="shared" si="10"/>
        <v>-0.0017752326413743717</v>
      </c>
      <c r="Y35" s="18">
        <f t="shared" si="11"/>
        <v>0.002689828146771905</v>
      </c>
      <c r="Z35" s="18">
        <f t="shared" si="12"/>
        <v>0.003438481449525433</v>
      </c>
      <c r="AA35" s="19">
        <f t="shared" si="13"/>
        <v>-0.002793686946626747</v>
      </c>
      <c r="AC35" s="35">
        <v>0.278</v>
      </c>
      <c r="AD35" s="35">
        <v>0.497</v>
      </c>
      <c r="AE35" s="35">
        <v>0.105</v>
      </c>
      <c r="AF35" s="35">
        <v>0.12</v>
      </c>
      <c r="AH35" s="20">
        <f t="shared" si="14"/>
        <v>-0.007555150410209696</v>
      </c>
      <c r="AI35" s="20">
        <f t="shared" si="15"/>
        <v>-0.004905750417561436</v>
      </c>
      <c r="AJ35" s="20">
        <f t="shared" si="16"/>
        <v>0.0016732001857872477</v>
      </c>
      <c r="AK35" s="20">
        <f t="shared" si="17"/>
        <v>0.0029352890422778086</v>
      </c>
      <c r="AL35" s="21">
        <f t="shared" si="18"/>
        <v>-0.007852411599706077</v>
      </c>
    </row>
    <row r="36" spans="1:38" ht="12.75">
      <c r="A36" s="2">
        <v>39171</v>
      </c>
      <c r="B36" s="4">
        <v>10.67</v>
      </c>
      <c r="C36" s="4">
        <v>42.09</v>
      </c>
      <c r="D36" s="4">
        <v>108.19</v>
      </c>
      <c r="E36" s="4">
        <v>116.83</v>
      </c>
      <c r="G36" s="5">
        <f t="shared" si="0"/>
        <v>-0.0018709073900841089</v>
      </c>
      <c r="H36" s="5">
        <f t="shared" si="1"/>
        <v>0.023838482121138593</v>
      </c>
      <c r="I36" s="5">
        <f t="shared" si="2"/>
        <v>-0.0020293330873535353</v>
      </c>
      <c r="J36" s="5">
        <f t="shared" si="3"/>
        <v>-0.0058713410483322015</v>
      </c>
      <c r="L36" s="16">
        <f t="shared" si="4"/>
        <v>-0.0005612722170252327</v>
      </c>
      <c r="M36" s="16">
        <f t="shared" si="5"/>
        <v>0.007151544636341578</v>
      </c>
      <c r="N36" s="16">
        <f t="shared" si="6"/>
        <v>-0.0006087999262060606</v>
      </c>
      <c r="O36" s="16">
        <f t="shared" si="7"/>
        <v>-0.0005871341048332202</v>
      </c>
      <c r="P36" s="17">
        <f t="shared" si="8"/>
        <v>0.0053943383882770635</v>
      </c>
      <c r="R36" s="34">
        <v>0.16</v>
      </c>
      <c r="S36" s="34">
        <v>0</v>
      </c>
      <c r="T36" s="34">
        <v>0.436</v>
      </c>
      <c r="U36" s="34">
        <v>0.404</v>
      </c>
      <c r="W36" s="18">
        <f t="shared" si="9"/>
        <v>-0.0005575304022450644</v>
      </c>
      <c r="X36" s="18">
        <f t="shared" si="10"/>
        <v>0.00762831427876435</v>
      </c>
      <c r="Y36" s="18">
        <f t="shared" si="11"/>
        <v>-0.00038760261968452523</v>
      </c>
      <c r="Z36" s="18">
        <f t="shared" si="12"/>
        <v>-0.0011214261402314506</v>
      </c>
      <c r="AA36" s="19">
        <f t="shared" si="13"/>
        <v>0.00556175511660331</v>
      </c>
      <c r="AC36" s="35">
        <v>0.242</v>
      </c>
      <c r="AD36" s="35">
        <v>0</v>
      </c>
      <c r="AE36" s="35">
        <v>0.392</v>
      </c>
      <c r="AF36" s="35">
        <v>0.366</v>
      </c>
      <c r="AH36" s="20">
        <f t="shared" si="14"/>
        <v>-0.0005201122544433824</v>
      </c>
      <c r="AI36" s="20">
        <f t="shared" si="15"/>
        <v>0.01184772561420588</v>
      </c>
      <c r="AJ36" s="20">
        <f t="shared" si="16"/>
        <v>-0.0002130799741721212</v>
      </c>
      <c r="AK36" s="20">
        <f t="shared" si="17"/>
        <v>-0.0007045609257998642</v>
      </c>
      <c r="AL36" s="21">
        <f t="shared" si="18"/>
        <v>0.010409972459790513</v>
      </c>
    </row>
    <row r="37" spans="1:38" ht="12.75">
      <c r="A37" s="2">
        <v>39202</v>
      </c>
      <c r="B37" s="4">
        <v>10.95</v>
      </c>
      <c r="C37" s="4">
        <v>44.34</v>
      </c>
      <c r="D37" s="4">
        <v>108.23</v>
      </c>
      <c r="E37" s="4">
        <v>116.38</v>
      </c>
      <c r="G37" s="5">
        <f aca="true" t="shared" si="19" ref="G37:G68">+B37/B36-1</f>
        <v>0.026241799437675573</v>
      </c>
      <c r="H37" s="5">
        <f aca="true" t="shared" si="20" ref="H37:H68">+C37/C36-1</f>
        <v>0.053456878118317785</v>
      </c>
      <c r="I37" s="5">
        <f aca="true" t="shared" si="21" ref="I37:I68">+D37/D36-1</f>
        <v>0.0003697199371477389</v>
      </c>
      <c r="J37" s="5">
        <f aca="true" t="shared" si="22" ref="J37:J68">+E37/E36-1</f>
        <v>-0.0038517504065737063</v>
      </c>
      <c r="L37" s="16">
        <f t="shared" si="4"/>
        <v>0.007872539831302672</v>
      </c>
      <c r="M37" s="16">
        <f t="shared" si="5"/>
        <v>0.016037063435495335</v>
      </c>
      <c r="N37" s="16">
        <f t="shared" si="6"/>
        <v>0.00011091598114432166</v>
      </c>
      <c r="O37" s="16">
        <f t="shared" si="7"/>
        <v>-0.00038517504065737067</v>
      </c>
      <c r="P37" s="17">
        <f t="shared" si="8"/>
        <v>0.02363534420728496</v>
      </c>
      <c r="R37" s="34">
        <v>0.33</v>
      </c>
      <c r="S37" s="34">
        <v>0</v>
      </c>
      <c r="T37" s="34">
        <v>0.355</v>
      </c>
      <c r="U37" s="34">
        <v>0.315</v>
      </c>
      <c r="W37" s="18">
        <f t="shared" si="9"/>
        <v>0.0041986879100280915</v>
      </c>
      <c r="X37" s="18">
        <f t="shared" si="10"/>
        <v>0</v>
      </c>
      <c r="Y37" s="18">
        <f t="shared" si="11"/>
        <v>0.00016119789259641415</v>
      </c>
      <c r="Z37" s="18">
        <f t="shared" si="12"/>
        <v>-0.0015561071642557775</v>
      </c>
      <c r="AA37" s="19">
        <f t="shared" si="13"/>
        <v>0.0028037786383687284</v>
      </c>
      <c r="AC37" s="35">
        <v>0.373</v>
      </c>
      <c r="AD37" s="35">
        <v>0.034</v>
      </c>
      <c r="AE37" s="35">
        <v>0.305</v>
      </c>
      <c r="AF37" s="35">
        <v>0.288</v>
      </c>
      <c r="AH37" s="20">
        <f t="shared" si="14"/>
        <v>0.006350515463917489</v>
      </c>
      <c r="AI37" s="20">
        <f t="shared" si="15"/>
        <v>0</v>
      </c>
      <c r="AJ37" s="20">
        <f t="shared" si="16"/>
        <v>0.00014493021536191364</v>
      </c>
      <c r="AK37" s="20">
        <f t="shared" si="17"/>
        <v>-0.0014097406488059764</v>
      </c>
      <c r="AL37" s="21">
        <f t="shared" si="18"/>
        <v>0.005085705030473426</v>
      </c>
    </row>
    <row r="38" spans="1:38" ht="12.75">
      <c r="A38" s="2">
        <v>39233</v>
      </c>
      <c r="B38" s="4">
        <v>11.37</v>
      </c>
      <c r="C38" s="4">
        <v>46.1</v>
      </c>
      <c r="D38" s="4">
        <v>107.44</v>
      </c>
      <c r="E38" s="4">
        <v>114.49</v>
      </c>
      <c r="G38" s="5">
        <f t="shared" si="19"/>
        <v>0.03835616438356171</v>
      </c>
      <c r="H38" s="5">
        <f t="shared" si="20"/>
        <v>0.03969327920613441</v>
      </c>
      <c r="I38" s="5">
        <f t="shared" si="21"/>
        <v>-0.007299270072992803</v>
      </c>
      <c r="J38" s="5">
        <f t="shared" si="22"/>
        <v>-0.016239903763533237</v>
      </c>
      <c r="L38" s="16">
        <f aca="true" t="shared" si="23" ref="L38:L69">L$2*G38</f>
        <v>0.011506849315068512</v>
      </c>
      <c r="M38" s="16">
        <f aca="true" t="shared" si="24" ref="M38:M69">M$2*H38</f>
        <v>0.011907983761840324</v>
      </c>
      <c r="N38" s="16">
        <f aca="true" t="shared" si="25" ref="N38:N69">N$2*I38</f>
        <v>-0.0021897810218978408</v>
      </c>
      <c r="O38" s="16">
        <f aca="true" t="shared" si="26" ref="O38:O69">O$2*J38</f>
        <v>-0.0016239903763533238</v>
      </c>
      <c r="P38" s="17">
        <f aca="true" t="shared" si="27" ref="P38:P69">SUM(L38:O38)</f>
        <v>0.019601061678657675</v>
      </c>
      <c r="R38" s="34">
        <v>0.291</v>
      </c>
      <c r="S38" s="34">
        <v>0</v>
      </c>
      <c r="T38" s="34">
        <v>0.368</v>
      </c>
      <c r="U38" s="34">
        <v>0.341</v>
      </c>
      <c r="W38" s="18">
        <f aca="true" t="shared" si="28" ref="W38:W69">+R37*G38</f>
        <v>0.012657534246575364</v>
      </c>
      <c r="X38" s="18">
        <f aca="true" t="shared" si="29" ref="X38:X69">+S37*H38</f>
        <v>0</v>
      </c>
      <c r="Y38" s="18">
        <f aca="true" t="shared" si="30" ref="Y38:Y69">+T37*I38</f>
        <v>-0.002591240875912445</v>
      </c>
      <c r="Z38" s="18">
        <f aca="true" t="shared" si="31" ref="Z38:Z69">+U37*J38</f>
        <v>-0.00511556968551297</v>
      </c>
      <c r="AA38" s="19">
        <f aca="true" t="shared" si="32" ref="AA38:AA69">SUM(W38:Z38)</f>
        <v>0.0049507236851499496</v>
      </c>
      <c r="AC38" s="35">
        <v>0.305</v>
      </c>
      <c r="AD38" s="35">
        <v>0.083</v>
      </c>
      <c r="AE38" s="35">
        <v>0.315</v>
      </c>
      <c r="AF38" s="35">
        <v>0.297</v>
      </c>
      <c r="AH38" s="20">
        <f aca="true" t="shared" si="33" ref="AH38:AH69">+AC37*G38</f>
        <v>0.014306849315068516</v>
      </c>
      <c r="AI38" s="20">
        <f aca="true" t="shared" si="34" ref="AI38:AI69">+AD37*H38</f>
        <v>0.00134957149300857</v>
      </c>
      <c r="AJ38" s="20">
        <f aca="true" t="shared" si="35" ref="AJ38:AJ69">+AE37*I38</f>
        <v>-0.002226277372262805</v>
      </c>
      <c r="AK38" s="20">
        <f aca="true" t="shared" si="36" ref="AK38:AK69">+AF37*J38</f>
        <v>-0.004677092283897572</v>
      </c>
      <c r="AL38" s="21">
        <f aca="true" t="shared" si="37" ref="AL38:AL69">SUM(AH38:AK38)</f>
        <v>0.00875305115191671</v>
      </c>
    </row>
    <row r="39" spans="1:38" ht="12.75">
      <c r="A39" s="2">
        <v>39262</v>
      </c>
      <c r="B39" s="4">
        <v>11.2</v>
      </c>
      <c r="C39" s="4">
        <v>45.92</v>
      </c>
      <c r="D39" s="4">
        <v>107.35</v>
      </c>
      <c r="E39" s="4">
        <v>112.86</v>
      </c>
      <c r="G39" s="5">
        <f t="shared" si="19"/>
        <v>-0.014951627088830244</v>
      </c>
      <c r="H39" s="5">
        <f t="shared" si="20"/>
        <v>-0.0039045553145335976</v>
      </c>
      <c r="I39" s="5">
        <f t="shared" si="21"/>
        <v>-0.0008376768428890458</v>
      </c>
      <c r="J39" s="5">
        <f t="shared" si="22"/>
        <v>-0.014237051270853285</v>
      </c>
      <c r="L39" s="16">
        <f t="shared" si="23"/>
        <v>-0.004485488126649073</v>
      </c>
      <c r="M39" s="16">
        <f t="shared" si="24"/>
        <v>-0.0011713665943600792</v>
      </c>
      <c r="N39" s="16">
        <f t="shared" si="25"/>
        <v>-0.0002513030528667137</v>
      </c>
      <c r="O39" s="16">
        <f t="shared" si="26"/>
        <v>-0.0014237051270853285</v>
      </c>
      <c r="P39" s="17">
        <f t="shared" si="27"/>
        <v>-0.007331862900961195</v>
      </c>
      <c r="R39" s="34">
        <v>0.349</v>
      </c>
      <c r="S39" s="34">
        <v>0.089</v>
      </c>
      <c r="T39" s="34">
        <v>0.336</v>
      </c>
      <c r="U39" s="34">
        <v>0.226</v>
      </c>
      <c r="W39" s="18">
        <f t="shared" si="28"/>
        <v>-0.004350923482849601</v>
      </c>
      <c r="X39" s="18">
        <f t="shared" si="29"/>
        <v>0</v>
      </c>
      <c r="Y39" s="18">
        <f t="shared" si="30"/>
        <v>-0.0003082650781831688</v>
      </c>
      <c r="Z39" s="18">
        <f t="shared" si="31"/>
        <v>-0.004854834483360971</v>
      </c>
      <c r="AA39" s="19">
        <f t="shared" si="32"/>
        <v>-0.00951402304439374</v>
      </c>
      <c r="AC39" s="35">
        <v>0.3</v>
      </c>
      <c r="AD39" s="35">
        <v>0.296</v>
      </c>
      <c r="AE39" s="35">
        <v>0.203</v>
      </c>
      <c r="AF39" s="35">
        <v>0.201</v>
      </c>
      <c r="AH39" s="20">
        <f t="shared" si="33"/>
        <v>-0.004560246262093224</v>
      </c>
      <c r="AI39" s="20">
        <f t="shared" si="34"/>
        <v>-0.00032407809110628863</v>
      </c>
      <c r="AJ39" s="20">
        <f t="shared" si="35"/>
        <v>-0.0002638682055100494</v>
      </c>
      <c r="AK39" s="20">
        <f t="shared" si="36"/>
        <v>-0.004228404227443425</v>
      </c>
      <c r="AL39" s="21">
        <f t="shared" si="37"/>
        <v>-0.009376596786152987</v>
      </c>
    </row>
    <row r="40" spans="1:38" ht="12.75">
      <c r="A40" s="2">
        <v>39294</v>
      </c>
      <c r="B40" s="4">
        <v>10.78</v>
      </c>
      <c r="C40" s="4">
        <v>44.23</v>
      </c>
      <c r="D40" s="4">
        <v>108.36</v>
      </c>
      <c r="E40" s="4">
        <v>114.97</v>
      </c>
      <c r="G40" s="5">
        <f t="shared" si="19"/>
        <v>-0.03749999999999998</v>
      </c>
      <c r="H40" s="5">
        <f t="shared" si="20"/>
        <v>-0.036803135888501814</v>
      </c>
      <c r="I40" s="5">
        <f t="shared" si="21"/>
        <v>0.009408476944573918</v>
      </c>
      <c r="J40" s="5">
        <f t="shared" si="22"/>
        <v>0.0186957292220451</v>
      </c>
      <c r="L40" s="16">
        <f t="shared" si="23"/>
        <v>-0.011249999999999993</v>
      </c>
      <c r="M40" s="16">
        <f t="shared" si="24"/>
        <v>-0.011040940766550544</v>
      </c>
      <c r="N40" s="16">
        <f t="shared" si="25"/>
        <v>0.0028225430833721753</v>
      </c>
      <c r="O40" s="16">
        <f t="shared" si="26"/>
        <v>0.00186957292220451</v>
      </c>
      <c r="P40" s="17">
        <f t="shared" si="27"/>
        <v>-0.017598824760973852</v>
      </c>
      <c r="R40" s="34">
        <v>0.238</v>
      </c>
      <c r="S40" s="34">
        <v>0</v>
      </c>
      <c r="T40" s="34">
        <v>0.414</v>
      </c>
      <c r="U40" s="34">
        <v>0.348</v>
      </c>
      <c r="W40" s="18">
        <f t="shared" si="28"/>
        <v>-0.013087499999999992</v>
      </c>
      <c r="X40" s="18">
        <f t="shared" si="29"/>
        <v>-0.0032754790940766614</v>
      </c>
      <c r="Y40" s="18">
        <f t="shared" si="30"/>
        <v>0.0031612482533768366</v>
      </c>
      <c r="Z40" s="18">
        <f t="shared" si="31"/>
        <v>0.004225234804182193</v>
      </c>
      <c r="AA40" s="19">
        <f t="shared" si="32"/>
        <v>-0.008976496036517623</v>
      </c>
      <c r="AC40" s="35">
        <v>0.328</v>
      </c>
      <c r="AD40" s="35">
        <v>0.049</v>
      </c>
      <c r="AE40" s="35">
        <v>0.33</v>
      </c>
      <c r="AF40" s="35">
        <v>0.293</v>
      </c>
      <c r="AH40" s="20">
        <f t="shared" si="33"/>
        <v>-0.011249999999999993</v>
      </c>
      <c r="AI40" s="20">
        <f t="shared" si="34"/>
        <v>-0.010893728222996536</v>
      </c>
      <c r="AJ40" s="20">
        <f t="shared" si="35"/>
        <v>0.0019099208197485055</v>
      </c>
      <c r="AK40" s="20">
        <f t="shared" si="36"/>
        <v>0.003757841573631065</v>
      </c>
      <c r="AL40" s="21">
        <f t="shared" si="37"/>
        <v>-0.01647596582961696</v>
      </c>
    </row>
    <row r="41" spans="1:38" ht="12.75">
      <c r="A41" s="2">
        <v>39325</v>
      </c>
      <c r="B41" s="4">
        <v>10.71</v>
      </c>
      <c r="C41" s="4">
        <v>44.07</v>
      </c>
      <c r="D41" s="4">
        <v>109.68</v>
      </c>
      <c r="E41" s="4">
        <v>116.2</v>
      </c>
      <c r="G41" s="5">
        <f t="shared" si="19"/>
        <v>-0.006493506493506329</v>
      </c>
      <c r="H41" s="5">
        <f t="shared" si="20"/>
        <v>-0.003617454216594984</v>
      </c>
      <c r="I41" s="5">
        <f t="shared" si="21"/>
        <v>0.01218161683277974</v>
      </c>
      <c r="J41" s="5">
        <f t="shared" si="22"/>
        <v>0.010698443072105768</v>
      </c>
      <c r="L41" s="16">
        <f t="shared" si="23"/>
        <v>-0.0019480519480518986</v>
      </c>
      <c r="M41" s="16">
        <f t="shared" si="24"/>
        <v>-0.0010852362649784951</v>
      </c>
      <c r="N41" s="16">
        <f t="shared" si="25"/>
        <v>0.003654485049833922</v>
      </c>
      <c r="O41" s="16">
        <f t="shared" si="26"/>
        <v>0.0010698443072105768</v>
      </c>
      <c r="P41" s="17">
        <f t="shared" si="27"/>
        <v>0.0016910411440141048</v>
      </c>
      <c r="R41" s="34">
        <v>0</v>
      </c>
      <c r="S41" s="34">
        <v>0</v>
      </c>
      <c r="T41" s="34">
        <v>0.625</v>
      </c>
      <c r="U41" s="34">
        <v>0.375</v>
      </c>
      <c r="W41" s="18">
        <f t="shared" si="28"/>
        <v>-0.0015454545454545064</v>
      </c>
      <c r="X41" s="18">
        <f t="shared" si="29"/>
        <v>0</v>
      </c>
      <c r="Y41" s="18">
        <f t="shared" si="30"/>
        <v>0.0050431893687708125</v>
      </c>
      <c r="Z41" s="18">
        <f t="shared" si="31"/>
        <v>0.003723058189092807</v>
      </c>
      <c r="AA41" s="19">
        <f t="shared" si="32"/>
        <v>0.007220793012409113</v>
      </c>
      <c r="AC41" s="35">
        <v>0.079</v>
      </c>
      <c r="AD41" s="35">
        <v>0</v>
      </c>
      <c r="AE41" s="35">
        <v>0.475</v>
      </c>
      <c r="AF41" s="35">
        <v>0.446</v>
      </c>
      <c r="AH41" s="20">
        <f t="shared" si="33"/>
        <v>-0.002129870129870076</v>
      </c>
      <c r="AI41" s="20">
        <f t="shared" si="34"/>
        <v>-0.00017725525661315422</v>
      </c>
      <c r="AJ41" s="20">
        <f t="shared" si="35"/>
        <v>0.004019933554817314</v>
      </c>
      <c r="AK41" s="20">
        <f t="shared" si="36"/>
        <v>0.0031346438201269896</v>
      </c>
      <c r="AL41" s="21">
        <f t="shared" si="37"/>
        <v>0.004847451988461074</v>
      </c>
    </row>
    <row r="42" spans="1:38" ht="12.75">
      <c r="A42" s="2">
        <v>39353</v>
      </c>
      <c r="B42" s="4">
        <v>10.71</v>
      </c>
      <c r="C42" s="4">
        <v>45.05</v>
      </c>
      <c r="D42" s="4">
        <v>109.86</v>
      </c>
      <c r="E42" s="4">
        <v>115.73</v>
      </c>
      <c r="G42" s="5">
        <f t="shared" si="19"/>
        <v>0</v>
      </c>
      <c r="H42" s="5">
        <f t="shared" si="20"/>
        <v>0.022237349670978013</v>
      </c>
      <c r="I42" s="5">
        <f t="shared" si="21"/>
        <v>0.001641137855579844</v>
      </c>
      <c r="J42" s="5">
        <f t="shared" si="22"/>
        <v>-0.004044750430292621</v>
      </c>
      <c r="L42" s="16">
        <f t="shared" si="23"/>
        <v>0</v>
      </c>
      <c r="M42" s="16">
        <f t="shared" si="24"/>
        <v>0.006671204901293404</v>
      </c>
      <c r="N42" s="16">
        <f t="shared" si="25"/>
        <v>0.0004923413566739532</v>
      </c>
      <c r="O42" s="16">
        <f t="shared" si="26"/>
        <v>-0.00040447504302926207</v>
      </c>
      <c r="P42" s="17">
        <f t="shared" si="27"/>
        <v>0.006759071214938094</v>
      </c>
      <c r="R42" s="34">
        <v>0.359</v>
      </c>
      <c r="S42" s="34">
        <v>0.011</v>
      </c>
      <c r="T42" s="34">
        <v>0.325</v>
      </c>
      <c r="U42" s="34">
        <v>0.305</v>
      </c>
      <c r="W42" s="18">
        <f t="shared" si="28"/>
        <v>0</v>
      </c>
      <c r="X42" s="18">
        <f t="shared" si="29"/>
        <v>0</v>
      </c>
      <c r="Y42" s="18">
        <f t="shared" si="30"/>
        <v>0.0010257111597374025</v>
      </c>
      <c r="Z42" s="18">
        <f t="shared" si="31"/>
        <v>-0.0015167814113597328</v>
      </c>
      <c r="AA42" s="19">
        <f t="shared" si="32"/>
        <v>-0.0004910702516223303</v>
      </c>
      <c r="AC42" s="35">
        <v>0.332</v>
      </c>
      <c r="AD42" s="35">
        <v>0.145</v>
      </c>
      <c r="AE42" s="35">
        <v>0.267</v>
      </c>
      <c r="AF42" s="35">
        <v>0.256</v>
      </c>
      <c r="AH42" s="20">
        <f t="shared" si="33"/>
        <v>0</v>
      </c>
      <c r="AI42" s="20">
        <f t="shared" si="34"/>
        <v>0</v>
      </c>
      <c r="AJ42" s="20">
        <f t="shared" si="35"/>
        <v>0.0007795404814004258</v>
      </c>
      <c r="AK42" s="20">
        <f t="shared" si="36"/>
        <v>-0.001803958691910509</v>
      </c>
      <c r="AL42" s="21">
        <f t="shared" si="37"/>
        <v>-0.0010244182105100831</v>
      </c>
    </row>
    <row r="43" spans="1:38" ht="12.75">
      <c r="A43" s="2">
        <v>39386</v>
      </c>
      <c r="B43" s="4">
        <v>10.67</v>
      </c>
      <c r="C43" s="4">
        <v>44.89</v>
      </c>
      <c r="D43" s="4">
        <v>110.21</v>
      </c>
      <c r="E43" s="4">
        <v>117.13</v>
      </c>
      <c r="G43" s="5">
        <f t="shared" si="19"/>
        <v>-0.0037348272642391267</v>
      </c>
      <c r="H43" s="5">
        <f t="shared" si="20"/>
        <v>-0.0035516093229743806</v>
      </c>
      <c r="I43" s="5">
        <f t="shared" si="21"/>
        <v>0.003185872929182487</v>
      </c>
      <c r="J43" s="5">
        <f t="shared" si="22"/>
        <v>0.012097122612978461</v>
      </c>
      <c r="L43" s="16">
        <f t="shared" si="23"/>
        <v>-0.0011204481792717379</v>
      </c>
      <c r="M43" s="16">
        <f t="shared" si="24"/>
        <v>-0.001065482796892314</v>
      </c>
      <c r="N43" s="16">
        <f t="shared" si="25"/>
        <v>0.0009557618787547461</v>
      </c>
      <c r="O43" s="16">
        <f t="shared" si="26"/>
        <v>0.0012097122612978461</v>
      </c>
      <c r="P43" s="17">
        <f t="shared" si="27"/>
        <v>-2.0456836111459658E-05</v>
      </c>
      <c r="R43" s="34">
        <v>0.236</v>
      </c>
      <c r="S43" s="34">
        <v>0</v>
      </c>
      <c r="T43" s="34">
        <v>0.42</v>
      </c>
      <c r="U43" s="34">
        <v>0.344</v>
      </c>
      <c r="W43" s="18">
        <f t="shared" si="28"/>
        <v>-0.0013408029878618465</v>
      </c>
      <c r="X43" s="18">
        <f t="shared" si="29"/>
        <v>-3.906770255271818E-05</v>
      </c>
      <c r="Y43" s="18">
        <f t="shared" si="30"/>
        <v>0.0010354087019843084</v>
      </c>
      <c r="Z43" s="18">
        <f t="shared" si="31"/>
        <v>0.0036896223969584306</v>
      </c>
      <c r="AA43" s="19">
        <f t="shared" si="32"/>
        <v>0.0033451604085281746</v>
      </c>
      <c r="AC43" s="35">
        <v>0.305</v>
      </c>
      <c r="AD43" s="35">
        <v>0.066</v>
      </c>
      <c r="AE43" s="35">
        <v>0.338</v>
      </c>
      <c r="AF43" s="35">
        <v>0.291</v>
      </c>
      <c r="AH43" s="20">
        <f t="shared" si="33"/>
        <v>-0.0012399626517273902</v>
      </c>
      <c r="AI43" s="20">
        <f t="shared" si="34"/>
        <v>-0.0005149833518312851</v>
      </c>
      <c r="AJ43" s="20">
        <f t="shared" si="35"/>
        <v>0.0008506280720917242</v>
      </c>
      <c r="AK43" s="20">
        <f t="shared" si="36"/>
        <v>0.0030968633889224863</v>
      </c>
      <c r="AL43" s="21">
        <f t="shared" si="37"/>
        <v>0.002192545457455535</v>
      </c>
    </row>
    <row r="44" spans="1:38" ht="12.75">
      <c r="A44" s="2">
        <v>39416</v>
      </c>
      <c r="B44" s="4">
        <v>10.02</v>
      </c>
      <c r="C44" s="4">
        <v>43.97</v>
      </c>
      <c r="D44" s="4">
        <v>111.3</v>
      </c>
      <c r="E44" s="4">
        <v>118.05</v>
      </c>
      <c r="G44" s="5">
        <f t="shared" si="19"/>
        <v>-0.060918462980318666</v>
      </c>
      <c r="H44" s="5">
        <f t="shared" si="20"/>
        <v>-0.020494542214301692</v>
      </c>
      <c r="I44" s="5">
        <f t="shared" si="21"/>
        <v>0.00989020959985476</v>
      </c>
      <c r="J44" s="5">
        <f t="shared" si="22"/>
        <v>0.007854520618116645</v>
      </c>
      <c r="L44" s="16">
        <f t="shared" si="23"/>
        <v>-0.0182755388940956</v>
      </c>
      <c r="M44" s="16">
        <f t="shared" si="24"/>
        <v>-0.006148362664290507</v>
      </c>
      <c r="N44" s="16">
        <f t="shared" si="25"/>
        <v>0.002967062879956428</v>
      </c>
      <c r="O44" s="16">
        <f t="shared" si="26"/>
        <v>0.0007854520618116646</v>
      </c>
      <c r="P44" s="17">
        <f t="shared" si="27"/>
        <v>-0.020671386616618014</v>
      </c>
      <c r="R44" s="34">
        <v>0</v>
      </c>
      <c r="S44" s="34">
        <v>0.031</v>
      </c>
      <c r="T44" s="34">
        <v>0.524</v>
      </c>
      <c r="U44" s="34">
        <v>0.445</v>
      </c>
      <c r="W44" s="18">
        <f t="shared" si="28"/>
        <v>-0.014376757263355204</v>
      </c>
      <c r="X44" s="18">
        <f t="shared" si="29"/>
        <v>0</v>
      </c>
      <c r="Y44" s="18">
        <f t="shared" si="30"/>
        <v>0.004153888031938999</v>
      </c>
      <c r="Z44" s="18">
        <f t="shared" si="31"/>
        <v>0.0027019550926321257</v>
      </c>
      <c r="AA44" s="19">
        <f t="shared" si="32"/>
        <v>-0.007520914138784079</v>
      </c>
      <c r="AC44" s="35">
        <v>0</v>
      </c>
      <c r="AD44" s="35">
        <v>0.175</v>
      </c>
      <c r="AE44" s="35">
        <v>0.442</v>
      </c>
      <c r="AF44" s="35">
        <v>0.383</v>
      </c>
      <c r="AH44" s="20">
        <f t="shared" si="33"/>
        <v>-0.018580131208997194</v>
      </c>
      <c r="AI44" s="20">
        <f t="shared" si="34"/>
        <v>-0.0013526397861439118</v>
      </c>
      <c r="AJ44" s="20">
        <f t="shared" si="35"/>
        <v>0.0033428908447509093</v>
      </c>
      <c r="AK44" s="20">
        <f t="shared" si="36"/>
        <v>0.0022856654998719434</v>
      </c>
      <c r="AL44" s="21">
        <f t="shared" si="37"/>
        <v>-0.014304214650518255</v>
      </c>
    </row>
    <row r="45" spans="1:38" ht="12.75">
      <c r="A45" s="2">
        <v>39444</v>
      </c>
      <c r="B45" s="4">
        <v>10.03</v>
      </c>
      <c r="C45" s="4">
        <v>44.33</v>
      </c>
      <c r="D45" s="4">
        <v>111.03</v>
      </c>
      <c r="E45" s="4">
        <v>117.23</v>
      </c>
      <c r="G45" s="5">
        <f t="shared" si="19"/>
        <v>0.0009980039920158834</v>
      </c>
      <c r="H45" s="5">
        <f t="shared" si="20"/>
        <v>0.008187400500341058</v>
      </c>
      <c r="I45" s="5">
        <f t="shared" si="21"/>
        <v>-0.0024258760107815913</v>
      </c>
      <c r="J45" s="5">
        <f t="shared" si="22"/>
        <v>-0.006946209233375633</v>
      </c>
      <c r="L45" s="16">
        <f t="shared" si="23"/>
        <v>0.000299401197604765</v>
      </c>
      <c r="M45" s="16">
        <f t="shared" si="24"/>
        <v>0.002456220150102317</v>
      </c>
      <c r="N45" s="16">
        <f t="shared" si="25"/>
        <v>-0.0007277628032344774</v>
      </c>
      <c r="O45" s="16">
        <f t="shared" si="26"/>
        <v>-0.0006946209233375634</v>
      </c>
      <c r="P45" s="17">
        <f t="shared" si="27"/>
        <v>0.001333237621135041</v>
      </c>
      <c r="R45" s="34">
        <v>0.198</v>
      </c>
      <c r="S45" s="34">
        <v>0</v>
      </c>
      <c r="T45" s="34">
        <v>0.418</v>
      </c>
      <c r="U45" s="34">
        <v>0.384</v>
      </c>
      <c r="W45" s="18">
        <f t="shared" si="28"/>
        <v>0</v>
      </c>
      <c r="X45" s="18">
        <f t="shared" si="29"/>
        <v>0.0002538094155105728</v>
      </c>
      <c r="Y45" s="18">
        <f t="shared" si="30"/>
        <v>-0.0012711590296495539</v>
      </c>
      <c r="Z45" s="18">
        <f t="shared" si="31"/>
        <v>-0.0030910631088521567</v>
      </c>
      <c r="AA45" s="19">
        <f t="shared" si="32"/>
        <v>-0.004108412722991138</v>
      </c>
      <c r="AC45" s="35">
        <v>0.227</v>
      </c>
      <c r="AD45" s="35">
        <v>0.082</v>
      </c>
      <c r="AE45" s="35">
        <v>0.358</v>
      </c>
      <c r="AF45" s="35">
        <v>0.333</v>
      </c>
      <c r="AH45" s="20">
        <f t="shared" si="33"/>
        <v>0</v>
      </c>
      <c r="AI45" s="20">
        <f t="shared" si="34"/>
        <v>0.001432795087559685</v>
      </c>
      <c r="AJ45" s="20">
        <f t="shared" si="35"/>
        <v>-0.0010722371967654633</v>
      </c>
      <c r="AK45" s="20">
        <f t="shared" si="36"/>
        <v>-0.0026603981363828677</v>
      </c>
      <c r="AL45" s="21">
        <f t="shared" si="37"/>
        <v>-0.002299840245588646</v>
      </c>
    </row>
    <row r="46" spans="1:38" ht="12.75">
      <c r="A46" s="2">
        <v>39477</v>
      </c>
      <c r="B46" s="4">
        <v>9.195</v>
      </c>
      <c r="C46" s="4">
        <v>38</v>
      </c>
      <c r="D46" s="4">
        <v>113.2</v>
      </c>
      <c r="E46" s="4">
        <v>119.68</v>
      </c>
      <c r="G46" s="5">
        <f t="shared" si="19"/>
        <v>-0.08325024925224322</v>
      </c>
      <c r="H46" s="5">
        <f t="shared" si="20"/>
        <v>-0.14279269117978788</v>
      </c>
      <c r="I46" s="5">
        <f t="shared" si="21"/>
        <v>0.01954426731514003</v>
      </c>
      <c r="J46" s="5">
        <f t="shared" si="22"/>
        <v>0.02089908726435219</v>
      </c>
      <c r="L46" s="16">
        <f t="shared" si="23"/>
        <v>-0.024975074775672967</v>
      </c>
      <c r="M46" s="16">
        <f t="shared" si="24"/>
        <v>-0.042837807353936365</v>
      </c>
      <c r="N46" s="16">
        <f t="shared" si="25"/>
        <v>0.005863280194542009</v>
      </c>
      <c r="O46" s="16">
        <f t="shared" si="26"/>
        <v>0.002089908726435219</v>
      </c>
      <c r="P46" s="17">
        <f t="shared" si="27"/>
        <v>-0.0598596932086321</v>
      </c>
      <c r="R46" s="34">
        <v>0</v>
      </c>
      <c r="S46" s="34">
        <v>0</v>
      </c>
      <c r="T46" s="34">
        <v>1</v>
      </c>
      <c r="U46" s="34">
        <v>0</v>
      </c>
      <c r="W46" s="18">
        <f t="shared" si="28"/>
        <v>-0.016483549351944158</v>
      </c>
      <c r="X46" s="18">
        <f t="shared" si="29"/>
        <v>0</v>
      </c>
      <c r="Y46" s="18">
        <f t="shared" si="30"/>
        <v>0.008169503737728533</v>
      </c>
      <c r="Z46" s="18">
        <f t="shared" si="31"/>
        <v>0.00802524950951124</v>
      </c>
      <c r="AA46" s="19">
        <f t="shared" si="32"/>
        <v>-0.00028879610470438494</v>
      </c>
      <c r="AC46" s="35">
        <v>0.003</v>
      </c>
      <c r="AD46" s="35">
        <v>0</v>
      </c>
      <c r="AE46" s="35">
        <v>0.502</v>
      </c>
      <c r="AF46" s="35">
        <v>0.495</v>
      </c>
      <c r="AH46" s="20">
        <f t="shared" si="33"/>
        <v>-0.018897806580259212</v>
      </c>
      <c r="AI46" s="20">
        <f t="shared" si="34"/>
        <v>-0.011709000676742607</v>
      </c>
      <c r="AJ46" s="20">
        <f t="shared" si="35"/>
        <v>0.00699684769882013</v>
      </c>
      <c r="AK46" s="20">
        <f t="shared" si="36"/>
        <v>0.006959396059029279</v>
      </c>
      <c r="AL46" s="21">
        <f t="shared" si="37"/>
        <v>-0.016650563499152407</v>
      </c>
    </row>
    <row r="47" spans="1:38" ht="12.75">
      <c r="A47" s="2">
        <v>39507</v>
      </c>
      <c r="B47" s="4">
        <v>8.84</v>
      </c>
      <c r="C47" s="4">
        <v>37.23</v>
      </c>
      <c r="D47" s="4">
        <v>114.7</v>
      </c>
      <c r="E47" s="4">
        <v>120.78</v>
      </c>
      <c r="G47" s="5">
        <f t="shared" si="19"/>
        <v>-0.03860793909733551</v>
      </c>
      <c r="H47" s="5">
        <f t="shared" si="20"/>
        <v>-0.020263157894736872</v>
      </c>
      <c r="I47" s="5">
        <f t="shared" si="21"/>
        <v>0.013250883392226243</v>
      </c>
      <c r="J47" s="5">
        <f t="shared" si="22"/>
        <v>0.009191176470588092</v>
      </c>
      <c r="L47" s="16">
        <f t="shared" si="23"/>
        <v>-0.011582381729200652</v>
      </c>
      <c r="M47" s="16">
        <f t="shared" si="24"/>
        <v>-0.006078947368421061</v>
      </c>
      <c r="N47" s="16">
        <f t="shared" si="25"/>
        <v>0.003975265017667873</v>
      </c>
      <c r="O47" s="16">
        <f t="shared" si="26"/>
        <v>0.0009191176470588092</v>
      </c>
      <c r="P47" s="17">
        <f t="shared" si="27"/>
        <v>-0.01276694643289503</v>
      </c>
      <c r="R47" s="34">
        <v>0.084</v>
      </c>
      <c r="S47" s="34">
        <v>0</v>
      </c>
      <c r="T47" s="34">
        <v>0.46</v>
      </c>
      <c r="U47" s="34">
        <v>0.456</v>
      </c>
      <c r="W47" s="18">
        <f t="shared" si="28"/>
        <v>0</v>
      </c>
      <c r="X47" s="18">
        <f t="shared" si="29"/>
        <v>0</v>
      </c>
      <c r="Y47" s="18">
        <f t="shared" si="30"/>
        <v>0.013250883392226243</v>
      </c>
      <c r="Z47" s="18">
        <f t="shared" si="31"/>
        <v>0</v>
      </c>
      <c r="AA47" s="19">
        <f t="shared" si="32"/>
        <v>0.013250883392226243</v>
      </c>
      <c r="AC47" s="35">
        <v>0.183</v>
      </c>
      <c r="AD47" s="35">
        <v>0</v>
      </c>
      <c r="AE47" s="35">
        <v>0.41</v>
      </c>
      <c r="AF47" s="35">
        <v>0.407</v>
      </c>
      <c r="AH47" s="20">
        <f t="shared" si="33"/>
        <v>-0.00011582381729200652</v>
      </c>
      <c r="AI47" s="20">
        <f t="shared" si="34"/>
        <v>0</v>
      </c>
      <c r="AJ47" s="20">
        <f t="shared" si="35"/>
        <v>0.006651943462897574</v>
      </c>
      <c r="AK47" s="20">
        <f t="shared" si="36"/>
        <v>0.004549632352941106</v>
      </c>
      <c r="AL47" s="21">
        <f t="shared" si="37"/>
        <v>0.011085751998546674</v>
      </c>
    </row>
    <row r="48" spans="1:38" ht="12.75">
      <c r="A48" s="2">
        <v>39538</v>
      </c>
      <c r="B48" s="4">
        <v>8.31</v>
      </c>
      <c r="C48" s="4">
        <v>36.33</v>
      </c>
      <c r="D48" s="4">
        <v>113.74</v>
      </c>
      <c r="E48" s="4">
        <v>120.1</v>
      </c>
      <c r="G48" s="5">
        <f t="shared" si="19"/>
        <v>-0.05995475113122162</v>
      </c>
      <c r="H48" s="5">
        <f t="shared" si="20"/>
        <v>-0.024174053182916988</v>
      </c>
      <c r="I48" s="5">
        <f t="shared" si="21"/>
        <v>-0.008369659982563227</v>
      </c>
      <c r="J48" s="5">
        <f t="shared" si="22"/>
        <v>-0.0056300712038417355</v>
      </c>
      <c r="L48" s="16">
        <f t="shared" si="23"/>
        <v>-0.017986425339366483</v>
      </c>
      <c r="M48" s="16">
        <f t="shared" si="24"/>
        <v>-0.007252215954875096</v>
      </c>
      <c r="N48" s="16">
        <f t="shared" si="25"/>
        <v>-0.002510897994768968</v>
      </c>
      <c r="O48" s="16">
        <f t="shared" si="26"/>
        <v>-0.0005630071203841736</v>
      </c>
      <c r="P48" s="17">
        <f t="shared" si="27"/>
        <v>-0.028312546409394717</v>
      </c>
      <c r="R48" s="34">
        <v>0.04</v>
      </c>
      <c r="S48" s="34">
        <v>0.041</v>
      </c>
      <c r="T48" s="34">
        <v>0.472</v>
      </c>
      <c r="U48" s="34">
        <v>0.447</v>
      </c>
      <c r="W48" s="18">
        <f t="shared" si="28"/>
        <v>-0.005036199095022616</v>
      </c>
      <c r="X48" s="18">
        <f t="shared" si="29"/>
        <v>0</v>
      </c>
      <c r="Y48" s="18">
        <f t="shared" si="30"/>
        <v>-0.0038500435919790843</v>
      </c>
      <c r="Z48" s="18">
        <f t="shared" si="31"/>
        <v>-0.0025673124689518313</v>
      </c>
      <c r="AA48" s="19">
        <f t="shared" si="32"/>
        <v>-0.011453555155953532</v>
      </c>
      <c r="AC48" s="35">
        <v>0.061</v>
      </c>
      <c r="AD48" s="35">
        <v>0.06</v>
      </c>
      <c r="AE48" s="35">
        <v>0.451</v>
      </c>
      <c r="AF48" s="35">
        <v>0.428</v>
      </c>
      <c r="AH48" s="20">
        <f t="shared" si="33"/>
        <v>-0.010971719457013555</v>
      </c>
      <c r="AI48" s="20">
        <f t="shared" si="34"/>
        <v>0</v>
      </c>
      <c r="AJ48" s="20">
        <f t="shared" si="35"/>
        <v>-0.0034315605928509226</v>
      </c>
      <c r="AK48" s="20">
        <f t="shared" si="36"/>
        <v>-0.002291438979963586</v>
      </c>
      <c r="AL48" s="21">
        <f t="shared" si="37"/>
        <v>-0.016694719029828064</v>
      </c>
    </row>
    <row r="49" spans="1:38" ht="12.75">
      <c r="A49" s="2">
        <v>39568</v>
      </c>
      <c r="B49" s="4">
        <v>8.99</v>
      </c>
      <c r="C49" s="4">
        <v>38.74</v>
      </c>
      <c r="D49" s="4">
        <v>113.1</v>
      </c>
      <c r="E49" s="4">
        <v>119.21</v>
      </c>
      <c r="G49" s="5">
        <f t="shared" si="19"/>
        <v>0.08182912154031285</v>
      </c>
      <c r="H49" s="5">
        <f t="shared" si="20"/>
        <v>0.06633636113404906</v>
      </c>
      <c r="I49" s="5">
        <f t="shared" si="21"/>
        <v>-0.005626868296113918</v>
      </c>
      <c r="J49" s="5">
        <f t="shared" si="22"/>
        <v>-0.007410491257285545</v>
      </c>
      <c r="L49" s="16">
        <f t="shared" si="23"/>
        <v>0.024548736462093854</v>
      </c>
      <c r="M49" s="16">
        <f t="shared" si="24"/>
        <v>0.019900908340214716</v>
      </c>
      <c r="N49" s="16">
        <f t="shared" si="25"/>
        <v>-0.0016880604888341755</v>
      </c>
      <c r="O49" s="16">
        <f t="shared" si="26"/>
        <v>-0.0007410491257285545</v>
      </c>
      <c r="P49" s="17">
        <f t="shared" si="27"/>
        <v>0.042020535187745844</v>
      </c>
      <c r="R49" s="34">
        <v>0.059</v>
      </c>
      <c r="S49" s="34">
        <v>0</v>
      </c>
      <c r="T49" s="34">
        <v>0.483</v>
      </c>
      <c r="U49" s="34">
        <v>0.458</v>
      </c>
      <c r="W49" s="18">
        <f t="shared" si="28"/>
        <v>0.0032731648616125143</v>
      </c>
      <c r="X49" s="18">
        <f t="shared" si="29"/>
        <v>0.0027197908064960116</v>
      </c>
      <c r="Y49" s="18">
        <f t="shared" si="30"/>
        <v>-0.0026558818357657692</v>
      </c>
      <c r="Z49" s="18">
        <f t="shared" si="31"/>
        <v>-0.0033124895920066386</v>
      </c>
      <c r="AA49" s="19">
        <f t="shared" si="32"/>
        <v>2.4584240336118432E-05</v>
      </c>
      <c r="AC49" s="35">
        <v>0.148</v>
      </c>
      <c r="AD49" s="35">
        <v>0</v>
      </c>
      <c r="AE49" s="35">
        <v>0.436</v>
      </c>
      <c r="AF49" s="35">
        <v>0.416</v>
      </c>
      <c r="AH49" s="20">
        <f t="shared" si="33"/>
        <v>0.004991576413959084</v>
      </c>
      <c r="AI49" s="20">
        <f t="shared" si="34"/>
        <v>0.003980181668042943</v>
      </c>
      <c r="AJ49" s="20">
        <f t="shared" si="35"/>
        <v>-0.002537717601547377</v>
      </c>
      <c r="AK49" s="20">
        <f t="shared" si="36"/>
        <v>-0.0031716902581182134</v>
      </c>
      <c r="AL49" s="21">
        <f t="shared" si="37"/>
        <v>0.003262350222336436</v>
      </c>
    </row>
    <row r="50" spans="1:38" ht="12.75">
      <c r="A50" s="2">
        <v>39598</v>
      </c>
      <c r="B50" s="4">
        <v>8.99</v>
      </c>
      <c r="C50" s="4">
        <v>38.84</v>
      </c>
      <c r="D50" s="4">
        <v>111.77</v>
      </c>
      <c r="E50" s="4">
        <v>117.3</v>
      </c>
      <c r="G50" s="5">
        <f t="shared" si="19"/>
        <v>0</v>
      </c>
      <c r="H50" s="5">
        <f t="shared" si="20"/>
        <v>0.0025813113061434745</v>
      </c>
      <c r="I50" s="5">
        <f t="shared" si="21"/>
        <v>-0.011759504862953074</v>
      </c>
      <c r="J50" s="5">
        <f t="shared" si="22"/>
        <v>-0.0160221457931381</v>
      </c>
      <c r="L50" s="16">
        <f t="shared" si="23"/>
        <v>0</v>
      </c>
      <c r="M50" s="16">
        <f t="shared" si="24"/>
        <v>0.0007743933918430423</v>
      </c>
      <c r="N50" s="16">
        <f t="shared" si="25"/>
        <v>-0.003527851458885922</v>
      </c>
      <c r="O50" s="16">
        <f t="shared" si="26"/>
        <v>-0.0016022145793138098</v>
      </c>
      <c r="P50" s="17">
        <f t="shared" si="27"/>
        <v>-0.00435567264635669</v>
      </c>
      <c r="R50" s="34">
        <v>0.093</v>
      </c>
      <c r="S50" s="34">
        <v>0</v>
      </c>
      <c r="T50" s="34">
        <v>0.478</v>
      </c>
      <c r="U50" s="34">
        <v>0.429</v>
      </c>
      <c r="W50" s="18">
        <f t="shared" si="28"/>
        <v>0</v>
      </c>
      <c r="X50" s="18">
        <f t="shared" si="29"/>
        <v>0</v>
      </c>
      <c r="Y50" s="18">
        <f t="shared" si="30"/>
        <v>-0.0056798408488063345</v>
      </c>
      <c r="Z50" s="18">
        <f t="shared" si="31"/>
        <v>-0.00733814277325725</v>
      </c>
      <c r="AA50" s="19">
        <f t="shared" si="32"/>
        <v>-0.013017983622063585</v>
      </c>
      <c r="AC50" s="35">
        <v>0.139</v>
      </c>
      <c r="AD50" s="35">
        <v>0.046</v>
      </c>
      <c r="AE50" s="35">
        <v>0.428</v>
      </c>
      <c r="AF50" s="35">
        <v>0.387</v>
      </c>
      <c r="AH50" s="20">
        <f t="shared" si="33"/>
        <v>0</v>
      </c>
      <c r="AI50" s="20">
        <f t="shared" si="34"/>
        <v>0</v>
      </c>
      <c r="AJ50" s="20">
        <f t="shared" si="35"/>
        <v>-0.00512714412024754</v>
      </c>
      <c r="AK50" s="20">
        <f t="shared" si="36"/>
        <v>-0.006665212649945448</v>
      </c>
      <c r="AL50" s="21">
        <f t="shared" si="37"/>
        <v>-0.01179235677019299</v>
      </c>
    </row>
    <row r="51" spans="1:38" ht="12.75">
      <c r="A51" s="2">
        <v>39629</v>
      </c>
      <c r="B51" s="4">
        <v>8.19</v>
      </c>
      <c r="C51" s="4">
        <v>34.64</v>
      </c>
      <c r="D51" s="4">
        <v>110.86</v>
      </c>
      <c r="E51" s="4">
        <v>115.06</v>
      </c>
      <c r="G51" s="5">
        <f t="shared" si="19"/>
        <v>-0.08898776418242504</v>
      </c>
      <c r="H51" s="5">
        <f t="shared" si="20"/>
        <v>-0.10813594232749746</v>
      </c>
      <c r="I51" s="5">
        <f t="shared" si="21"/>
        <v>-0.00814171960275567</v>
      </c>
      <c r="J51" s="5">
        <f t="shared" si="22"/>
        <v>-0.01909633418584822</v>
      </c>
      <c r="L51" s="16">
        <f t="shared" si="23"/>
        <v>-0.02669632925472751</v>
      </c>
      <c r="M51" s="16">
        <f t="shared" si="24"/>
        <v>-0.03244078269824924</v>
      </c>
      <c r="N51" s="16">
        <f t="shared" si="25"/>
        <v>-0.002442515880826701</v>
      </c>
      <c r="O51" s="16">
        <f t="shared" si="26"/>
        <v>-0.001909633418584822</v>
      </c>
      <c r="P51" s="17">
        <f t="shared" si="27"/>
        <v>-0.06348926125238827</v>
      </c>
      <c r="R51" s="34">
        <v>0</v>
      </c>
      <c r="S51" s="34">
        <v>0</v>
      </c>
      <c r="T51" s="34">
        <v>1</v>
      </c>
      <c r="U51" s="34">
        <v>0</v>
      </c>
      <c r="W51" s="18">
        <f t="shared" si="28"/>
        <v>-0.00827586206896553</v>
      </c>
      <c r="X51" s="18">
        <f t="shared" si="29"/>
        <v>0</v>
      </c>
      <c r="Y51" s="18">
        <f t="shared" si="30"/>
        <v>-0.0038917419701172103</v>
      </c>
      <c r="Z51" s="18">
        <f t="shared" si="31"/>
        <v>-0.008192327365728886</v>
      </c>
      <c r="AA51" s="19">
        <f t="shared" si="32"/>
        <v>-0.020359931404811626</v>
      </c>
      <c r="AC51" s="35">
        <v>0</v>
      </c>
      <c r="AD51" s="35">
        <v>0</v>
      </c>
      <c r="AE51" s="35">
        <v>0.889</v>
      </c>
      <c r="AF51" s="35">
        <v>0.111</v>
      </c>
      <c r="AH51" s="20">
        <f t="shared" si="33"/>
        <v>-0.012369299221357082</v>
      </c>
      <c r="AI51" s="20">
        <f t="shared" si="34"/>
        <v>-0.0049742533470648834</v>
      </c>
      <c r="AJ51" s="20">
        <f t="shared" si="35"/>
        <v>-0.0034846559899794267</v>
      </c>
      <c r="AK51" s="20">
        <f t="shared" si="36"/>
        <v>-0.007390281329923261</v>
      </c>
      <c r="AL51" s="21">
        <f t="shared" si="37"/>
        <v>-0.028218489888324656</v>
      </c>
    </row>
    <row r="52" spans="1:38" ht="12.75">
      <c r="A52" s="2">
        <v>39660</v>
      </c>
      <c r="B52" s="4">
        <v>8.21</v>
      </c>
      <c r="C52" s="4">
        <v>35</v>
      </c>
      <c r="D52" s="4">
        <v>112.6</v>
      </c>
      <c r="E52" s="4">
        <v>118.16</v>
      </c>
      <c r="G52" s="5">
        <f t="shared" si="19"/>
        <v>0.0024420024420026554</v>
      </c>
      <c r="H52" s="5">
        <f t="shared" si="20"/>
        <v>0.010392609699769073</v>
      </c>
      <c r="I52" s="5">
        <f t="shared" si="21"/>
        <v>0.01569547176619146</v>
      </c>
      <c r="J52" s="5">
        <f t="shared" si="22"/>
        <v>0.026942464800973287</v>
      </c>
      <c r="L52" s="16">
        <f t="shared" si="23"/>
        <v>0.0007326007326007966</v>
      </c>
      <c r="M52" s="16">
        <f t="shared" si="24"/>
        <v>0.003117782909930722</v>
      </c>
      <c r="N52" s="16">
        <f t="shared" si="25"/>
        <v>0.004708641529857438</v>
      </c>
      <c r="O52" s="16">
        <f t="shared" si="26"/>
        <v>0.002694246480097329</v>
      </c>
      <c r="P52" s="17">
        <f t="shared" si="27"/>
        <v>0.011253271652486284</v>
      </c>
      <c r="R52" s="34">
        <v>0.034</v>
      </c>
      <c r="S52" s="34">
        <v>0</v>
      </c>
      <c r="T52" s="34">
        <v>0.493</v>
      </c>
      <c r="U52" s="34">
        <v>0.473</v>
      </c>
      <c r="W52" s="18">
        <f t="shared" si="28"/>
        <v>0</v>
      </c>
      <c r="X52" s="18">
        <f t="shared" si="29"/>
        <v>0</v>
      </c>
      <c r="Y52" s="18">
        <f t="shared" si="30"/>
        <v>0.01569547176619146</v>
      </c>
      <c r="Z52" s="18">
        <f t="shared" si="31"/>
        <v>0</v>
      </c>
      <c r="AA52" s="19">
        <f t="shared" si="32"/>
        <v>0.01569547176619146</v>
      </c>
      <c r="AC52" s="35">
        <v>0.072</v>
      </c>
      <c r="AD52" s="35">
        <v>0</v>
      </c>
      <c r="AE52" s="35">
        <v>0.473</v>
      </c>
      <c r="AF52" s="35">
        <v>0.455</v>
      </c>
      <c r="AH52" s="20">
        <f t="shared" si="33"/>
        <v>0</v>
      </c>
      <c r="AI52" s="20">
        <f t="shared" si="34"/>
        <v>0</v>
      </c>
      <c r="AJ52" s="20">
        <f t="shared" si="35"/>
        <v>0.013953274400144208</v>
      </c>
      <c r="AK52" s="20">
        <f t="shared" si="36"/>
        <v>0.0029906135929080348</v>
      </c>
      <c r="AL52" s="21">
        <f t="shared" si="37"/>
        <v>0.016943887993052242</v>
      </c>
    </row>
    <row r="53" spans="1:38" ht="12.75">
      <c r="A53" s="2">
        <v>39689</v>
      </c>
      <c r="B53" s="4">
        <v>8.76</v>
      </c>
      <c r="C53" s="4">
        <v>34.85</v>
      </c>
      <c r="D53" s="4">
        <v>113.67</v>
      </c>
      <c r="E53" s="4">
        <v>119.93</v>
      </c>
      <c r="G53" s="5">
        <f t="shared" si="19"/>
        <v>0.06699147381242376</v>
      </c>
      <c r="H53" s="5">
        <f t="shared" si="20"/>
        <v>-0.004285714285714226</v>
      </c>
      <c r="I53" s="5">
        <f t="shared" si="21"/>
        <v>0.00950266429840152</v>
      </c>
      <c r="J53" s="5">
        <f t="shared" si="22"/>
        <v>0.014979688557887672</v>
      </c>
      <c r="L53" s="16">
        <f t="shared" si="23"/>
        <v>0.020097442143727128</v>
      </c>
      <c r="M53" s="16">
        <f t="shared" si="24"/>
        <v>-0.0012857142857142679</v>
      </c>
      <c r="N53" s="16">
        <f t="shared" si="25"/>
        <v>0.002850799289520456</v>
      </c>
      <c r="O53" s="16">
        <f t="shared" si="26"/>
        <v>0.0014979688557887672</v>
      </c>
      <c r="P53" s="17">
        <f t="shared" si="27"/>
        <v>0.023160496003322085</v>
      </c>
      <c r="R53" s="34">
        <v>0</v>
      </c>
      <c r="S53" s="34">
        <v>0</v>
      </c>
      <c r="T53" s="34">
        <v>1</v>
      </c>
      <c r="U53" s="34">
        <v>0</v>
      </c>
      <c r="W53" s="18">
        <f t="shared" si="28"/>
        <v>0.002277710109622408</v>
      </c>
      <c r="X53" s="18">
        <f t="shared" si="29"/>
        <v>0</v>
      </c>
      <c r="Y53" s="18">
        <f t="shared" si="30"/>
        <v>0.004684813499111949</v>
      </c>
      <c r="Z53" s="18">
        <f t="shared" si="31"/>
        <v>0.007085392687880868</v>
      </c>
      <c r="AA53" s="19">
        <f t="shared" si="32"/>
        <v>0.014047916296615226</v>
      </c>
      <c r="AC53" s="35">
        <v>0</v>
      </c>
      <c r="AD53" s="35">
        <v>0</v>
      </c>
      <c r="AE53" s="35">
        <v>0.897</v>
      </c>
      <c r="AF53" s="35">
        <v>0.103</v>
      </c>
      <c r="AH53" s="20">
        <f t="shared" si="33"/>
        <v>0.004823386114494511</v>
      </c>
      <c r="AI53" s="20">
        <f t="shared" si="34"/>
        <v>0</v>
      </c>
      <c r="AJ53" s="20">
        <f t="shared" si="35"/>
        <v>0.004494760213143919</v>
      </c>
      <c r="AK53" s="20">
        <f t="shared" si="36"/>
        <v>0.006815758293838891</v>
      </c>
      <c r="AL53" s="21">
        <f t="shared" si="37"/>
        <v>0.01613390462147732</v>
      </c>
    </row>
    <row r="54" spans="1:38" ht="12.75">
      <c r="A54" s="2">
        <v>39721</v>
      </c>
      <c r="B54" s="4">
        <v>8.095</v>
      </c>
      <c r="C54" s="4">
        <v>31.66</v>
      </c>
      <c r="D54" s="4">
        <v>115.09</v>
      </c>
      <c r="E54" s="4">
        <v>120</v>
      </c>
      <c r="G54" s="5">
        <f t="shared" si="19"/>
        <v>-0.0759132420091323</v>
      </c>
      <c r="H54" s="5">
        <f t="shared" si="20"/>
        <v>-0.09153515064562412</v>
      </c>
      <c r="I54" s="5">
        <f t="shared" si="21"/>
        <v>0.012492302278525491</v>
      </c>
      <c r="J54" s="5">
        <f t="shared" si="22"/>
        <v>0.0005836738097222405</v>
      </c>
      <c r="L54" s="16">
        <f t="shared" si="23"/>
        <v>-0.022773972602739688</v>
      </c>
      <c r="M54" s="16">
        <f t="shared" si="24"/>
        <v>-0.027460545193687236</v>
      </c>
      <c r="N54" s="16">
        <f t="shared" si="25"/>
        <v>0.0037476906835576473</v>
      </c>
      <c r="O54" s="16">
        <f t="shared" si="26"/>
        <v>5.836738097222405E-05</v>
      </c>
      <c r="P54" s="17">
        <f t="shared" si="27"/>
        <v>-0.046428459731897055</v>
      </c>
      <c r="R54" s="34">
        <v>0.105</v>
      </c>
      <c r="S54" s="34">
        <v>0</v>
      </c>
      <c r="T54" s="34">
        <v>0.443</v>
      </c>
      <c r="U54" s="34">
        <v>0.452</v>
      </c>
      <c r="W54" s="18">
        <f t="shared" si="28"/>
        <v>0</v>
      </c>
      <c r="X54" s="18">
        <f t="shared" si="29"/>
        <v>0</v>
      </c>
      <c r="Y54" s="18">
        <f t="shared" si="30"/>
        <v>0.012492302278525491</v>
      </c>
      <c r="Z54" s="18">
        <f t="shared" si="31"/>
        <v>0</v>
      </c>
      <c r="AA54" s="19">
        <f t="shared" si="32"/>
        <v>0.012492302278525491</v>
      </c>
      <c r="AC54" s="35">
        <v>0.159</v>
      </c>
      <c r="AD54" s="35">
        <v>0</v>
      </c>
      <c r="AE54" s="35">
        <v>0.425</v>
      </c>
      <c r="AF54" s="35">
        <v>0.416</v>
      </c>
      <c r="AH54" s="20">
        <f t="shared" si="33"/>
        <v>0</v>
      </c>
      <c r="AI54" s="20">
        <f t="shared" si="34"/>
        <v>0</v>
      </c>
      <c r="AJ54" s="20">
        <f t="shared" si="35"/>
        <v>0.011205595143837366</v>
      </c>
      <c r="AK54" s="20">
        <f t="shared" si="36"/>
        <v>6.011840240139076E-05</v>
      </c>
      <c r="AL54" s="21">
        <f t="shared" si="37"/>
        <v>0.011265713546238757</v>
      </c>
    </row>
    <row r="55" spans="1:38" ht="12.75">
      <c r="A55" s="2">
        <v>39752</v>
      </c>
      <c r="B55" s="4">
        <v>7.565</v>
      </c>
      <c r="C55" s="4">
        <v>25.84</v>
      </c>
      <c r="D55" s="4">
        <v>117.44</v>
      </c>
      <c r="E55" s="4">
        <v>118.87</v>
      </c>
      <c r="G55" s="5">
        <f t="shared" si="19"/>
        <v>-0.06547251389746755</v>
      </c>
      <c r="H55" s="5">
        <f t="shared" si="20"/>
        <v>-0.18382817435249532</v>
      </c>
      <c r="I55" s="5">
        <f t="shared" si="21"/>
        <v>0.02041880267616647</v>
      </c>
      <c r="J55" s="5">
        <f t="shared" si="22"/>
        <v>-0.009416666666666629</v>
      </c>
      <c r="L55" s="16">
        <f t="shared" si="23"/>
        <v>-0.019641754169240265</v>
      </c>
      <c r="M55" s="16">
        <f t="shared" si="24"/>
        <v>-0.055148452305748594</v>
      </c>
      <c r="N55" s="16">
        <f t="shared" si="25"/>
        <v>0.006125640802849941</v>
      </c>
      <c r="O55" s="16">
        <f t="shared" si="26"/>
        <v>-0.0009416666666666629</v>
      </c>
      <c r="P55" s="17">
        <f t="shared" si="27"/>
        <v>-0.06960623233880557</v>
      </c>
      <c r="R55" s="34">
        <v>0</v>
      </c>
      <c r="S55" s="34">
        <v>0</v>
      </c>
      <c r="T55" s="34">
        <v>1</v>
      </c>
      <c r="U55" s="34">
        <v>0</v>
      </c>
      <c r="W55" s="18">
        <f t="shared" si="28"/>
        <v>-0.006874613959234093</v>
      </c>
      <c r="X55" s="18">
        <f t="shared" si="29"/>
        <v>0</v>
      </c>
      <c r="Y55" s="18">
        <f t="shared" si="30"/>
        <v>0.009045529585541745</v>
      </c>
      <c r="Z55" s="18">
        <f t="shared" si="31"/>
        <v>-0.004256333333333316</v>
      </c>
      <c r="AA55" s="19">
        <f t="shared" si="32"/>
        <v>-0.0020854177070256637</v>
      </c>
      <c r="AC55" s="35">
        <v>0</v>
      </c>
      <c r="AD55" s="35">
        <v>0</v>
      </c>
      <c r="AE55" s="35">
        <v>1</v>
      </c>
      <c r="AF55" s="35">
        <v>0</v>
      </c>
      <c r="AH55" s="20">
        <f t="shared" si="33"/>
        <v>-0.010410129709697341</v>
      </c>
      <c r="AI55" s="20">
        <f t="shared" si="34"/>
        <v>0</v>
      </c>
      <c r="AJ55" s="20">
        <f t="shared" si="35"/>
        <v>0.00867799113737075</v>
      </c>
      <c r="AK55" s="20">
        <f t="shared" si="36"/>
        <v>-0.003917333333333318</v>
      </c>
      <c r="AL55" s="21">
        <f t="shared" si="37"/>
        <v>-0.00564947190565991</v>
      </c>
    </row>
    <row r="56" spans="1:38" ht="12.75">
      <c r="A56" s="2">
        <v>39780</v>
      </c>
      <c r="B56" s="4">
        <v>6.965</v>
      </c>
      <c r="C56" s="4">
        <v>24.22</v>
      </c>
      <c r="D56" s="4">
        <v>119.4</v>
      </c>
      <c r="E56" s="4">
        <v>127.07</v>
      </c>
      <c r="G56" s="5">
        <f t="shared" si="19"/>
        <v>-0.07931262392597493</v>
      </c>
      <c r="H56" s="5">
        <f t="shared" si="20"/>
        <v>-0.06269349845201244</v>
      </c>
      <c r="I56" s="5">
        <f t="shared" si="21"/>
        <v>0.01668937329700282</v>
      </c>
      <c r="J56" s="5">
        <f t="shared" si="22"/>
        <v>0.06898292252040039</v>
      </c>
      <c r="L56" s="16">
        <f t="shared" si="23"/>
        <v>-0.02379378717779248</v>
      </c>
      <c r="M56" s="16">
        <f t="shared" si="24"/>
        <v>-0.018808049535603732</v>
      </c>
      <c r="N56" s="16">
        <f t="shared" si="25"/>
        <v>0.005006811989100845</v>
      </c>
      <c r="O56" s="16">
        <f t="shared" si="26"/>
        <v>0.006898292252040039</v>
      </c>
      <c r="P56" s="17">
        <f t="shared" si="27"/>
        <v>-0.030696732472255326</v>
      </c>
      <c r="R56" s="34">
        <v>0</v>
      </c>
      <c r="S56" s="34">
        <v>0</v>
      </c>
      <c r="T56" s="34">
        <v>1</v>
      </c>
      <c r="U56" s="34">
        <v>0</v>
      </c>
      <c r="W56" s="18">
        <f t="shared" si="28"/>
        <v>0</v>
      </c>
      <c r="X56" s="18">
        <f t="shared" si="29"/>
        <v>0</v>
      </c>
      <c r="Y56" s="18">
        <f t="shared" si="30"/>
        <v>0.01668937329700282</v>
      </c>
      <c r="Z56" s="18">
        <f t="shared" si="31"/>
        <v>0</v>
      </c>
      <c r="AA56" s="19">
        <f t="shared" si="32"/>
        <v>0.01668937329700282</v>
      </c>
      <c r="AC56" s="35">
        <v>0</v>
      </c>
      <c r="AD56" s="35">
        <v>0</v>
      </c>
      <c r="AE56" s="35">
        <v>1</v>
      </c>
      <c r="AF56" s="35">
        <v>0</v>
      </c>
      <c r="AH56" s="20">
        <f t="shared" si="33"/>
        <v>0</v>
      </c>
      <c r="AI56" s="20">
        <f t="shared" si="34"/>
        <v>0</v>
      </c>
      <c r="AJ56" s="20">
        <f t="shared" si="35"/>
        <v>0.01668937329700282</v>
      </c>
      <c r="AK56" s="20">
        <f t="shared" si="36"/>
        <v>0</v>
      </c>
      <c r="AL56" s="21">
        <f t="shared" si="37"/>
        <v>0.01668937329700282</v>
      </c>
    </row>
    <row r="57" spans="1:38" ht="12.75">
      <c r="A57" s="2">
        <v>39812</v>
      </c>
      <c r="B57" s="4">
        <v>6.24</v>
      </c>
      <c r="C57" s="4">
        <v>24.49</v>
      </c>
      <c r="D57" s="4">
        <v>120.72</v>
      </c>
      <c r="E57" s="4">
        <v>127.83</v>
      </c>
      <c r="G57" s="5">
        <f t="shared" si="19"/>
        <v>-0.10409188801148594</v>
      </c>
      <c r="H57" s="5">
        <f t="shared" si="20"/>
        <v>0.011147811725846335</v>
      </c>
      <c r="I57" s="5">
        <f t="shared" si="21"/>
        <v>0.011055276381909396</v>
      </c>
      <c r="J57" s="5">
        <f t="shared" si="22"/>
        <v>0.005980955378924957</v>
      </c>
      <c r="L57" s="16">
        <f t="shared" si="23"/>
        <v>-0.031227566403445782</v>
      </c>
      <c r="M57" s="16">
        <f t="shared" si="24"/>
        <v>0.0033443435177539006</v>
      </c>
      <c r="N57" s="16">
        <f t="shared" si="25"/>
        <v>0.0033165829145728187</v>
      </c>
      <c r="O57" s="16">
        <f t="shared" si="26"/>
        <v>0.0005980955378924957</v>
      </c>
      <c r="P57" s="17">
        <f t="shared" si="27"/>
        <v>-0.023968544433226567</v>
      </c>
      <c r="R57" s="34">
        <v>0</v>
      </c>
      <c r="S57" s="34">
        <v>0</v>
      </c>
      <c r="T57" s="34">
        <v>0.832</v>
      </c>
      <c r="U57" s="34">
        <v>0.168</v>
      </c>
      <c r="W57" s="18">
        <f t="shared" si="28"/>
        <v>0</v>
      </c>
      <c r="X57" s="18">
        <f t="shared" si="29"/>
        <v>0</v>
      </c>
      <c r="Y57" s="18">
        <f t="shared" si="30"/>
        <v>0.011055276381909396</v>
      </c>
      <c r="Z57" s="18">
        <f t="shared" si="31"/>
        <v>0</v>
      </c>
      <c r="AA57" s="19">
        <f t="shared" si="32"/>
        <v>0.011055276381909396</v>
      </c>
      <c r="AC57" s="35">
        <v>0</v>
      </c>
      <c r="AD57" s="35">
        <v>0</v>
      </c>
      <c r="AE57" s="35">
        <v>0.706</v>
      </c>
      <c r="AF57" s="35">
        <v>0.294</v>
      </c>
      <c r="AH57" s="20">
        <f t="shared" si="33"/>
        <v>0</v>
      </c>
      <c r="AI57" s="20">
        <f t="shared" si="34"/>
        <v>0</v>
      </c>
      <c r="AJ57" s="20">
        <f t="shared" si="35"/>
        <v>0.011055276381909396</v>
      </c>
      <c r="AK57" s="20">
        <f t="shared" si="36"/>
        <v>0</v>
      </c>
      <c r="AL57" s="21">
        <f t="shared" si="37"/>
        <v>0.011055276381909396</v>
      </c>
    </row>
    <row r="58" spans="1:38" ht="12.75">
      <c r="A58" s="2">
        <v>39843</v>
      </c>
      <c r="B58" s="4">
        <v>6.5</v>
      </c>
      <c r="C58" s="4">
        <v>22.45</v>
      </c>
      <c r="D58" s="4">
        <v>121.05</v>
      </c>
      <c r="E58" s="4">
        <v>124.51</v>
      </c>
      <c r="G58" s="5">
        <f t="shared" si="19"/>
        <v>0.04166666666666674</v>
      </c>
      <c r="H58" s="5">
        <f t="shared" si="20"/>
        <v>-0.08329930583911793</v>
      </c>
      <c r="I58" s="5">
        <f t="shared" si="21"/>
        <v>0.0027335984095426813</v>
      </c>
      <c r="J58" s="5">
        <f t="shared" si="22"/>
        <v>-0.02597199405460371</v>
      </c>
      <c r="L58" s="16">
        <f t="shared" si="23"/>
        <v>0.012500000000000022</v>
      </c>
      <c r="M58" s="16">
        <f t="shared" si="24"/>
        <v>-0.02498979175173538</v>
      </c>
      <c r="N58" s="16">
        <f t="shared" si="25"/>
        <v>0.0008200795228628044</v>
      </c>
      <c r="O58" s="16">
        <f t="shared" si="26"/>
        <v>-0.002597199405460371</v>
      </c>
      <c r="P58" s="17">
        <f t="shared" si="27"/>
        <v>-0.014266911634332925</v>
      </c>
      <c r="R58" s="34">
        <v>0</v>
      </c>
      <c r="S58" s="34">
        <v>0</v>
      </c>
      <c r="T58" s="34">
        <v>0.907</v>
      </c>
      <c r="U58" s="34">
        <v>0.093</v>
      </c>
      <c r="W58" s="18">
        <f t="shared" si="28"/>
        <v>0</v>
      </c>
      <c r="X58" s="18">
        <f t="shared" si="29"/>
        <v>0</v>
      </c>
      <c r="Y58" s="18">
        <f t="shared" si="30"/>
        <v>0.0022743538767395106</v>
      </c>
      <c r="Z58" s="18">
        <f t="shared" si="31"/>
        <v>-0.004363295001173423</v>
      </c>
      <c r="AA58" s="19">
        <f t="shared" si="32"/>
        <v>-0.0020889411244339124</v>
      </c>
      <c r="AC58" s="35">
        <v>0</v>
      </c>
      <c r="AD58" s="35">
        <v>0</v>
      </c>
      <c r="AE58" s="35">
        <v>0.708</v>
      </c>
      <c r="AF58" s="35">
        <v>0.292</v>
      </c>
      <c r="AH58" s="20">
        <f t="shared" si="33"/>
        <v>0</v>
      </c>
      <c r="AI58" s="20">
        <f t="shared" si="34"/>
        <v>0</v>
      </c>
      <c r="AJ58" s="20">
        <f t="shared" si="35"/>
        <v>0.0019299204771371329</v>
      </c>
      <c r="AK58" s="20">
        <f t="shared" si="36"/>
        <v>-0.00763576625205349</v>
      </c>
      <c r="AL58" s="21">
        <f t="shared" si="37"/>
        <v>-0.005705845774916357</v>
      </c>
    </row>
    <row r="59" spans="1:38" ht="12.75">
      <c r="A59" s="2">
        <v>39871</v>
      </c>
      <c r="B59" s="4">
        <v>5.815</v>
      </c>
      <c r="C59" s="4">
        <v>19.88</v>
      </c>
      <c r="D59" s="4">
        <v>121.93</v>
      </c>
      <c r="E59" s="4">
        <v>124.76</v>
      </c>
      <c r="G59" s="5">
        <f t="shared" si="19"/>
        <v>-0.1053846153846153</v>
      </c>
      <c r="H59" s="5">
        <f t="shared" si="20"/>
        <v>-0.1144766146993319</v>
      </c>
      <c r="I59" s="5">
        <f t="shared" si="21"/>
        <v>0.007269723254853533</v>
      </c>
      <c r="J59" s="5">
        <f t="shared" si="22"/>
        <v>0.0020078708537467627</v>
      </c>
      <c r="L59" s="16">
        <f t="shared" si="23"/>
        <v>-0.03161538461538459</v>
      </c>
      <c r="M59" s="16">
        <f t="shared" si="24"/>
        <v>-0.03434298440979957</v>
      </c>
      <c r="N59" s="16">
        <f t="shared" si="25"/>
        <v>0.00218091697645606</v>
      </c>
      <c r="O59" s="16">
        <f t="shared" si="26"/>
        <v>0.00020078708537467628</v>
      </c>
      <c r="P59" s="17">
        <f t="shared" si="27"/>
        <v>-0.06357666496335342</v>
      </c>
      <c r="R59" s="34">
        <v>0</v>
      </c>
      <c r="S59" s="34">
        <v>0</v>
      </c>
      <c r="T59" s="34">
        <v>0.515</v>
      </c>
      <c r="U59" s="34">
        <v>0.485</v>
      </c>
      <c r="W59" s="18">
        <f t="shared" si="28"/>
        <v>0</v>
      </c>
      <c r="X59" s="18">
        <f t="shared" si="29"/>
        <v>0</v>
      </c>
      <c r="Y59" s="18">
        <f t="shared" si="30"/>
        <v>0.0065936389921521545</v>
      </c>
      <c r="Z59" s="18">
        <f t="shared" si="31"/>
        <v>0.00018673198939844892</v>
      </c>
      <c r="AA59" s="19">
        <f t="shared" si="32"/>
        <v>0.006780370981550604</v>
      </c>
      <c r="AC59" s="35">
        <v>0.043</v>
      </c>
      <c r="AD59" s="35">
        <v>0</v>
      </c>
      <c r="AE59" s="35">
        <v>0.492</v>
      </c>
      <c r="AF59" s="35">
        <v>0.465</v>
      </c>
      <c r="AH59" s="20">
        <f t="shared" si="33"/>
        <v>0</v>
      </c>
      <c r="AI59" s="20">
        <f t="shared" si="34"/>
        <v>0</v>
      </c>
      <c r="AJ59" s="20">
        <f t="shared" si="35"/>
        <v>0.005146964064436301</v>
      </c>
      <c r="AK59" s="20">
        <f t="shared" si="36"/>
        <v>0.0005862982892940547</v>
      </c>
      <c r="AL59" s="21">
        <f t="shared" si="37"/>
        <v>0.005733262353730356</v>
      </c>
    </row>
    <row r="60" spans="1:38" ht="12.75">
      <c r="A60" s="2">
        <v>39903</v>
      </c>
      <c r="B60" s="4">
        <v>6</v>
      </c>
      <c r="C60" s="4">
        <v>20.83</v>
      </c>
      <c r="D60" s="4">
        <v>123.17</v>
      </c>
      <c r="E60" s="4">
        <v>127.17</v>
      </c>
      <c r="G60" s="5">
        <f t="shared" si="19"/>
        <v>0.03181427343078247</v>
      </c>
      <c r="H60" s="5">
        <f t="shared" si="20"/>
        <v>0.04778672032193154</v>
      </c>
      <c r="I60" s="5">
        <f t="shared" si="21"/>
        <v>0.010169769539899898</v>
      </c>
      <c r="J60" s="5">
        <f t="shared" si="22"/>
        <v>0.01931708881051608</v>
      </c>
      <c r="L60" s="16">
        <f t="shared" si="23"/>
        <v>0.00954428202923474</v>
      </c>
      <c r="M60" s="16">
        <f t="shared" si="24"/>
        <v>0.014336016096579461</v>
      </c>
      <c r="N60" s="16">
        <f t="shared" si="25"/>
        <v>0.0030509308619699692</v>
      </c>
      <c r="O60" s="16">
        <f t="shared" si="26"/>
        <v>0.0019317088810516083</v>
      </c>
      <c r="P60" s="17">
        <f t="shared" si="27"/>
        <v>0.028862937868835776</v>
      </c>
      <c r="R60" s="34">
        <v>0.039</v>
      </c>
      <c r="S60" s="34">
        <v>0</v>
      </c>
      <c r="T60" s="34">
        <v>0.489</v>
      </c>
      <c r="U60" s="34">
        <v>0.472</v>
      </c>
      <c r="W60" s="18">
        <f t="shared" si="28"/>
        <v>0</v>
      </c>
      <c r="X60" s="18">
        <f t="shared" si="29"/>
        <v>0</v>
      </c>
      <c r="Y60" s="18">
        <f t="shared" si="30"/>
        <v>0.005237431313048447</v>
      </c>
      <c r="Z60" s="18">
        <f t="shared" si="31"/>
        <v>0.0093687880731003</v>
      </c>
      <c r="AA60" s="19">
        <f t="shared" si="32"/>
        <v>0.014606219386148747</v>
      </c>
      <c r="AC60" s="35">
        <v>0.062</v>
      </c>
      <c r="AD60" s="35">
        <v>0</v>
      </c>
      <c r="AE60" s="35">
        <v>0.477</v>
      </c>
      <c r="AF60" s="35">
        <v>0.461</v>
      </c>
      <c r="AH60" s="20">
        <f t="shared" si="33"/>
        <v>0.001368013757523646</v>
      </c>
      <c r="AI60" s="20">
        <f t="shared" si="34"/>
        <v>0</v>
      </c>
      <c r="AJ60" s="20">
        <f t="shared" si="35"/>
        <v>0.00500352661363075</v>
      </c>
      <c r="AK60" s="20">
        <f t="shared" si="36"/>
        <v>0.008982446296889978</v>
      </c>
      <c r="AL60" s="21">
        <f t="shared" si="37"/>
        <v>0.015353986668044373</v>
      </c>
    </row>
    <row r="61" spans="1:38" ht="12.75">
      <c r="A61" s="2">
        <v>39933</v>
      </c>
      <c r="B61" s="4">
        <v>6.67</v>
      </c>
      <c r="C61" s="4">
        <v>24.31</v>
      </c>
      <c r="D61" s="4">
        <v>123.75</v>
      </c>
      <c r="E61" s="4">
        <v>128.97</v>
      </c>
      <c r="G61" s="5">
        <f t="shared" si="19"/>
        <v>0.11166666666666658</v>
      </c>
      <c r="H61" s="5">
        <f t="shared" si="20"/>
        <v>0.16706673067690825</v>
      </c>
      <c r="I61" s="5">
        <f t="shared" si="21"/>
        <v>0.0047089388649832475</v>
      </c>
      <c r="J61" s="5">
        <f t="shared" si="22"/>
        <v>0.01415428167020516</v>
      </c>
      <c r="L61" s="16">
        <f t="shared" si="23"/>
        <v>0.033499999999999974</v>
      </c>
      <c r="M61" s="16">
        <f t="shared" si="24"/>
        <v>0.05012001920307247</v>
      </c>
      <c r="N61" s="16">
        <f t="shared" si="25"/>
        <v>0.0014126816594949743</v>
      </c>
      <c r="O61" s="16">
        <f t="shared" si="26"/>
        <v>0.0014154281670205162</v>
      </c>
      <c r="P61" s="17">
        <f t="shared" si="27"/>
        <v>0.08644812902958793</v>
      </c>
      <c r="R61" s="34">
        <v>0.025</v>
      </c>
      <c r="S61" s="34">
        <v>0</v>
      </c>
      <c r="T61" s="34">
        <v>0.498</v>
      </c>
      <c r="U61" s="34">
        <v>0.477</v>
      </c>
      <c r="W61" s="18">
        <f t="shared" si="28"/>
        <v>0.004354999999999997</v>
      </c>
      <c r="X61" s="18">
        <f t="shared" si="29"/>
        <v>0</v>
      </c>
      <c r="Y61" s="18">
        <f t="shared" si="30"/>
        <v>0.002302671104976808</v>
      </c>
      <c r="Z61" s="18">
        <f t="shared" si="31"/>
        <v>0.006680820948336835</v>
      </c>
      <c r="AA61" s="19">
        <f t="shared" si="32"/>
        <v>0.01333849205331364</v>
      </c>
      <c r="AC61" s="35">
        <v>0.051</v>
      </c>
      <c r="AD61" s="35">
        <v>0</v>
      </c>
      <c r="AE61" s="35">
        <v>0.485</v>
      </c>
      <c r="AF61" s="35">
        <v>0.464</v>
      </c>
      <c r="AH61" s="20">
        <f t="shared" si="33"/>
        <v>0.006923333333333328</v>
      </c>
      <c r="AI61" s="20">
        <f t="shared" si="34"/>
        <v>0</v>
      </c>
      <c r="AJ61" s="20">
        <f t="shared" si="35"/>
        <v>0.002246163838597009</v>
      </c>
      <c r="AK61" s="20">
        <f t="shared" si="36"/>
        <v>0.006525123849964579</v>
      </c>
      <c r="AL61" s="21">
        <f t="shared" si="37"/>
        <v>0.015694621021894915</v>
      </c>
    </row>
    <row r="62" spans="1:38" ht="12.75">
      <c r="A62" s="2">
        <v>39962</v>
      </c>
      <c r="B62" s="4">
        <v>6.415</v>
      </c>
      <c r="C62" s="4">
        <v>25.38</v>
      </c>
      <c r="D62" s="4">
        <v>123.36</v>
      </c>
      <c r="E62" s="4">
        <v>125.78</v>
      </c>
      <c r="G62" s="5">
        <f t="shared" si="19"/>
        <v>-0.03823088455772117</v>
      </c>
      <c r="H62" s="5">
        <f t="shared" si="20"/>
        <v>0.04401480872069108</v>
      </c>
      <c r="I62" s="5">
        <f t="shared" si="21"/>
        <v>-0.0031515151515151274</v>
      </c>
      <c r="J62" s="5">
        <f t="shared" si="22"/>
        <v>-0.024734434364580893</v>
      </c>
      <c r="L62" s="16">
        <f t="shared" si="23"/>
        <v>-0.01146926536731635</v>
      </c>
      <c r="M62" s="16">
        <f t="shared" si="24"/>
        <v>0.013204442616207323</v>
      </c>
      <c r="N62" s="16">
        <f t="shared" si="25"/>
        <v>-0.0009454545454545382</v>
      </c>
      <c r="O62" s="16">
        <f t="shared" si="26"/>
        <v>-0.0024734434364580894</v>
      </c>
      <c r="P62" s="17">
        <f t="shared" si="27"/>
        <v>-0.0016837207330216545</v>
      </c>
      <c r="R62" s="34">
        <v>0.06</v>
      </c>
      <c r="S62" s="34">
        <v>0</v>
      </c>
      <c r="T62" s="34">
        <v>0.473</v>
      </c>
      <c r="U62" s="34">
        <v>0.467</v>
      </c>
      <c r="W62" s="18">
        <f t="shared" si="28"/>
        <v>-0.0009557721139430292</v>
      </c>
      <c r="X62" s="18">
        <f t="shared" si="29"/>
        <v>0</v>
      </c>
      <c r="Y62" s="18">
        <f t="shared" si="30"/>
        <v>-0.0015694545454545334</v>
      </c>
      <c r="Z62" s="18">
        <f t="shared" si="31"/>
        <v>-0.011798325191905086</v>
      </c>
      <c r="AA62" s="19">
        <f t="shared" si="32"/>
        <v>-0.014323551851302649</v>
      </c>
      <c r="AC62" s="35">
        <v>0.156</v>
      </c>
      <c r="AD62" s="35">
        <v>0</v>
      </c>
      <c r="AE62" s="35">
        <v>0.437</v>
      </c>
      <c r="AF62" s="35">
        <v>0.407</v>
      </c>
      <c r="AH62" s="20">
        <f t="shared" si="33"/>
        <v>-0.0019497751124437795</v>
      </c>
      <c r="AI62" s="20">
        <f t="shared" si="34"/>
        <v>0</v>
      </c>
      <c r="AJ62" s="20">
        <f t="shared" si="35"/>
        <v>-0.0015284848484848367</v>
      </c>
      <c r="AK62" s="20">
        <f t="shared" si="36"/>
        <v>-0.011476777545165535</v>
      </c>
      <c r="AL62" s="21">
        <f t="shared" si="37"/>
        <v>-0.01495503750609415</v>
      </c>
    </row>
    <row r="63" spans="1:38" ht="12.75">
      <c r="A63" s="2">
        <v>39994</v>
      </c>
      <c r="B63" s="4">
        <v>6.515</v>
      </c>
      <c r="C63" s="4">
        <v>24.88</v>
      </c>
      <c r="D63" s="4">
        <v>124.1</v>
      </c>
      <c r="E63" s="4">
        <v>128.38</v>
      </c>
      <c r="G63" s="5">
        <f t="shared" si="19"/>
        <v>0.015588464536243185</v>
      </c>
      <c r="H63" s="5">
        <f t="shared" si="20"/>
        <v>-0.01970055161544526</v>
      </c>
      <c r="I63" s="5">
        <f t="shared" si="21"/>
        <v>0.0059987029831387595</v>
      </c>
      <c r="J63" s="5">
        <f t="shared" si="22"/>
        <v>0.020671012879631023</v>
      </c>
      <c r="L63" s="16">
        <f t="shared" si="23"/>
        <v>0.004676539360872955</v>
      </c>
      <c r="M63" s="16">
        <f t="shared" si="24"/>
        <v>-0.005910165484633578</v>
      </c>
      <c r="N63" s="16">
        <f t="shared" si="25"/>
        <v>0.0017996108949416278</v>
      </c>
      <c r="O63" s="16">
        <f t="shared" si="26"/>
        <v>0.0020671012879631026</v>
      </c>
      <c r="P63" s="17">
        <f t="shared" si="27"/>
        <v>0.0026330860591441073</v>
      </c>
      <c r="R63" s="34">
        <v>0.11</v>
      </c>
      <c r="S63" s="34">
        <v>0</v>
      </c>
      <c r="T63" s="34">
        <v>0.488</v>
      </c>
      <c r="U63" s="34">
        <v>0.402</v>
      </c>
      <c r="W63" s="18">
        <f t="shared" si="28"/>
        <v>0.000935307872174591</v>
      </c>
      <c r="X63" s="18">
        <f t="shared" si="29"/>
        <v>0</v>
      </c>
      <c r="Y63" s="18">
        <f t="shared" si="30"/>
        <v>0.002837386511024633</v>
      </c>
      <c r="Z63" s="18">
        <f t="shared" si="31"/>
        <v>0.009653363014787688</v>
      </c>
      <c r="AA63" s="19">
        <f t="shared" si="32"/>
        <v>0.013426057397986912</v>
      </c>
      <c r="AC63" s="35">
        <v>0.244</v>
      </c>
      <c r="AD63" s="35">
        <v>0</v>
      </c>
      <c r="AE63" s="35">
        <v>0.407</v>
      </c>
      <c r="AF63" s="35">
        <v>0.349</v>
      </c>
      <c r="AH63" s="20">
        <f t="shared" si="33"/>
        <v>0.002431800467653937</v>
      </c>
      <c r="AI63" s="20">
        <f t="shared" si="34"/>
        <v>0</v>
      </c>
      <c r="AJ63" s="20">
        <f t="shared" si="35"/>
        <v>0.002621433203631638</v>
      </c>
      <c r="AK63" s="20">
        <f t="shared" si="36"/>
        <v>0.008413102242009826</v>
      </c>
      <c r="AL63" s="21">
        <f t="shared" si="37"/>
        <v>0.0134663359132954</v>
      </c>
    </row>
    <row r="64" spans="1:38" ht="12.75">
      <c r="A64" s="2">
        <v>40025</v>
      </c>
      <c r="B64" s="4">
        <v>6.9475</v>
      </c>
      <c r="C64" s="4">
        <v>27.28</v>
      </c>
      <c r="D64" s="4">
        <v>125.49</v>
      </c>
      <c r="E64" s="4">
        <v>132.67</v>
      </c>
      <c r="G64" s="5">
        <f t="shared" si="19"/>
        <v>0.0663852647735994</v>
      </c>
      <c r="H64" s="5">
        <f t="shared" si="20"/>
        <v>0.09646302250803873</v>
      </c>
      <c r="I64" s="5">
        <f t="shared" si="21"/>
        <v>0.011200644641418123</v>
      </c>
      <c r="J64" s="5">
        <f t="shared" si="22"/>
        <v>0.03341642000311573</v>
      </c>
      <c r="L64" s="16">
        <f t="shared" si="23"/>
        <v>0.019915579432079823</v>
      </c>
      <c r="M64" s="16">
        <f t="shared" si="24"/>
        <v>0.02893890675241162</v>
      </c>
      <c r="N64" s="16">
        <f t="shared" si="25"/>
        <v>0.003360193392425437</v>
      </c>
      <c r="O64" s="16">
        <f t="shared" si="26"/>
        <v>0.0033416420003115734</v>
      </c>
      <c r="P64" s="17">
        <f t="shared" si="27"/>
        <v>0.05555632157722845</v>
      </c>
      <c r="R64" s="34">
        <v>0</v>
      </c>
      <c r="S64" s="34">
        <v>0</v>
      </c>
      <c r="T64" s="34">
        <v>0.792</v>
      </c>
      <c r="U64" s="34">
        <v>0.208</v>
      </c>
      <c r="W64" s="18">
        <f t="shared" si="28"/>
        <v>0.007302379125095935</v>
      </c>
      <c r="X64" s="18">
        <f t="shared" si="29"/>
        <v>0</v>
      </c>
      <c r="Y64" s="18">
        <f t="shared" si="30"/>
        <v>0.005465914585012044</v>
      </c>
      <c r="Z64" s="18">
        <f t="shared" si="31"/>
        <v>0.013433400841252526</v>
      </c>
      <c r="AA64" s="19">
        <f t="shared" si="32"/>
        <v>0.026201694551360503</v>
      </c>
      <c r="AC64" s="35">
        <v>0.003</v>
      </c>
      <c r="AD64" s="35">
        <v>0</v>
      </c>
      <c r="AE64" s="35">
        <v>0.534</v>
      </c>
      <c r="AF64" s="35">
        <v>0.463</v>
      </c>
      <c r="AH64" s="20">
        <f t="shared" si="33"/>
        <v>0.016198004604758256</v>
      </c>
      <c r="AI64" s="20">
        <f t="shared" si="34"/>
        <v>0</v>
      </c>
      <c r="AJ64" s="20">
        <f t="shared" si="35"/>
        <v>0.004558662369057175</v>
      </c>
      <c r="AK64" s="20">
        <f t="shared" si="36"/>
        <v>0.01166233058108739</v>
      </c>
      <c r="AL64" s="21">
        <f t="shared" si="37"/>
        <v>0.03241899755490282</v>
      </c>
    </row>
    <row r="65" spans="1:38" ht="12.75">
      <c r="A65" s="2">
        <v>40056</v>
      </c>
      <c r="B65" s="4">
        <v>7.0975</v>
      </c>
      <c r="C65" s="4">
        <v>28.65</v>
      </c>
      <c r="D65" s="4">
        <v>125.68</v>
      </c>
      <c r="E65" s="4">
        <v>133.85</v>
      </c>
      <c r="G65" s="5">
        <f t="shared" si="19"/>
        <v>0.021590500179920813</v>
      </c>
      <c r="H65" s="5">
        <f t="shared" si="20"/>
        <v>0.05021994134897345</v>
      </c>
      <c r="I65" s="5">
        <f t="shared" si="21"/>
        <v>0.0015140648657263611</v>
      </c>
      <c r="J65" s="5">
        <f t="shared" si="22"/>
        <v>0.00889424888821888</v>
      </c>
      <c r="L65" s="16">
        <f t="shared" si="23"/>
        <v>0.006477150053976244</v>
      </c>
      <c r="M65" s="16">
        <f t="shared" si="24"/>
        <v>0.015065982404692035</v>
      </c>
      <c r="N65" s="16">
        <f t="shared" si="25"/>
        <v>0.00045421945971790834</v>
      </c>
      <c r="O65" s="16">
        <f t="shared" si="26"/>
        <v>0.0008894248888218881</v>
      </c>
      <c r="P65" s="17">
        <f t="shared" si="27"/>
        <v>0.022886776807208076</v>
      </c>
      <c r="R65" s="34">
        <v>0</v>
      </c>
      <c r="S65" s="34">
        <v>0</v>
      </c>
      <c r="T65" s="34">
        <v>0.606</v>
      </c>
      <c r="U65" s="34">
        <v>0.394</v>
      </c>
      <c r="W65" s="18">
        <f t="shared" si="28"/>
        <v>0</v>
      </c>
      <c r="X65" s="18">
        <f t="shared" si="29"/>
        <v>0</v>
      </c>
      <c r="Y65" s="18">
        <f t="shared" si="30"/>
        <v>0.001199139373655278</v>
      </c>
      <c r="Z65" s="18">
        <f t="shared" si="31"/>
        <v>0.0018500037687495272</v>
      </c>
      <c r="AA65" s="19">
        <f t="shared" si="32"/>
        <v>0.003049143142404805</v>
      </c>
      <c r="AC65" s="35">
        <v>0.025</v>
      </c>
      <c r="AD65" s="35">
        <v>0</v>
      </c>
      <c r="AE65" s="35">
        <v>0.536</v>
      </c>
      <c r="AF65" s="35">
        <v>0.439</v>
      </c>
      <c r="AH65" s="20">
        <f t="shared" si="33"/>
        <v>6.477150053976244E-05</v>
      </c>
      <c r="AI65" s="20">
        <f t="shared" si="34"/>
        <v>0</v>
      </c>
      <c r="AJ65" s="20">
        <f t="shared" si="35"/>
        <v>0.0008085106382978769</v>
      </c>
      <c r="AK65" s="20">
        <f t="shared" si="36"/>
        <v>0.004118037235245342</v>
      </c>
      <c r="AL65" s="21">
        <f t="shared" si="37"/>
        <v>0.004991319374082982</v>
      </c>
    </row>
    <row r="66" spans="1:38" ht="12.75">
      <c r="A66" s="2">
        <v>40086</v>
      </c>
      <c r="B66" s="4">
        <v>7.1575</v>
      </c>
      <c r="C66" s="4">
        <v>29.67</v>
      </c>
      <c r="D66" s="4">
        <v>126.44</v>
      </c>
      <c r="E66" s="4">
        <v>134.84</v>
      </c>
      <c r="G66" s="5">
        <f t="shared" si="19"/>
        <v>0.00845368087354692</v>
      </c>
      <c r="H66" s="5">
        <f t="shared" si="20"/>
        <v>0.03560209424083771</v>
      </c>
      <c r="I66" s="5">
        <f t="shared" si="21"/>
        <v>0.006047103755569605</v>
      </c>
      <c r="J66" s="5">
        <f t="shared" si="22"/>
        <v>0.0073963391856557426</v>
      </c>
      <c r="L66" s="16">
        <f t="shared" si="23"/>
        <v>0.002536104262064076</v>
      </c>
      <c r="M66" s="16">
        <f t="shared" si="24"/>
        <v>0.010680628272251313</v>
      </c>
      <c r="N66" s="16">
        <f t="shared" si="25"/>
        <v>0.0018141311266708813</v>
      </c>
      <c r="O66" s="16">
        <f t="shared" si="26"/>
        <v>0.0007396339185655743</v>
      </c>
      <c r="P66" s="17">
        <f t="shared" si="27"/>
        <v>0.015770497579551845</v>
      </c>
      <c r="R66" s="34">
        <v>0.376</v>
      </c>
      <c r="S66" s="34">
        <v>0.015</v>
      </c>
      <c r="T66" s="34">
        <v>0.307</v>
      </c>
      <c r="U66" s="34">
        <v>0.302</v>
      </c>
      <c r="W66" s="18">
        <f t="shared" si="28"/>
        <v>0</v>
      </c>
      <c r="X66" s="18">
        <f t="shared" si="29"/>
        <v>0</v>
      </c>
      <c r="Y66" s="18">
        <f t="shared" si="30"/>
        <v>0.0036645448758751806</v>
      </c>
      <c r="Z66" s="18">
        <f t="shared" si="31"/>
        <v>0.002914157639148363</v>
      </c>
      <c r="AA66" s="19">
        <f t="shared" si="32"/>
        <v>0.006578702515023543</v>
      </c>
      <c r="AC66" s="35">
        <v>0.36</v>
      </c>
      <c r="AD66" s="35">
        <v>0.075</v>
      </c>
      <c r="AE66" s="35">
        <v>0.284</v>
      </c>
      <c r="AF66" s="35">
        <v>0.281</v>
      </c>
      <c r="AH66" s="20">
        <f t="shared" si="33"/>
        <v>0.000211342021838673</v>
      </c>
      <c r="AI66" s="20">
        <f t="shared" si="34"/>
        <v>0</v>
      </c>
      <c r="AJ66" s="20">
        <f t="shared" si="35"/>
        <v>0.0032412476129853084</v>
      </c>
      <c r="AK66" s="20">
        <f t="shared" si="36"/>
        <v>0.003246992902502871</v>
      </c>
      <c r="AL66" s="21">
        <f t="shared" si="37"/>
        <v>0.006699582537326852</v>
      </c>
    </row>
    <row r="67" spans="1:38" ht="12.75">
      <c r="A67" s="2">
        <v>40116</v>
      </c>
      <c r="B67" s="4">
        <v>7.08</v>
      </c>
      <c r="C67" s="4">
        <v>27.57</v>
      </c>
      <c r="D67" s="4">
        <v>126.86</v>
      </c>
      <c r="E67" s="4">
        <v>134.7</v>
      </c>
      <c r="G67" s="5">
        <f t="shared" si="19"/>
        <v>-0.010827803003842118</v>
      </c>
      <c r="H67" s="5">
        <f t="shared" si="20"/>
        <v>-0.07077856420626905</v>
      </c>
      <c r="I67" s="5">
        <f t="shared" si="21"/>
        <v>0.0033217336285986665</v>
      </c>
      <c r="J67" s="5">
        <f t="shared" si="22"/>
        <v>-0.0010382675763869198</v>
      </c>
      <c r="L67" s="16">
        <f t="shared" si="23"/>
        <v>-0.0032483409011526353</v>
      </c>
      <c r="M67" s="16">
        <f t="shared" si="24"/>
        <v>-0.021233569261880712</v>
      </c>
      <c r="N67" s="16">
        <f t="shared" si="25"/>
        <v>0.0009965200885796</v>
      </c>
      <c r="O67" s="16">
        <f t="shared" si="26"/>
        <v>-0.00010382675763869198</v>
      </c>
      <c r="P67" s="17">
        <f t="shared" si="27"/>
        <v>-0.02358921683209244</v>
      </c>
      <c r="R67" s="34">
        <v>0.347</v>
      </c>
      <c r="S67" s="34">
        <v>0.099</v>
      </c>
      <c r="T67" s="34">
        <v>0.283</v>
      </c>
      <c r="U67" s="34">
        <v>0.271</v>
      </c>
      <c r="W67" s="18">
        <f t="shared" si="28"/>
        <v>-0.004071253929444636</v>
      </c>
      <c r="X67" s="18">
        <f t="shared" si="29"/>
        <v>-0.0010616784630940357</v>
      </c>
      <c r="Y67" s="18">
        <f t="shared" si="30"/>
        <v>0.0010197722239797906</v>
      </c>
      <c r="Z67" s="18">
        <f t="shared" si="31"/>
        <v>-0.0003135568080688498</v>
      </c>
      <c r="AA67" s="19">
        <f t="shared" si="32"/>
        <v>-0.004426716976627731</v>
      </c>
      <c r="AC67" s="35">
        <v>0.326</v>
      </c>
      <c r="AD67" s="35">
        <v>0.19</v>
      </c>
      <c r="AE67" s="35">
        <v>0.245</v>
      </c>
      <c r="AF67" s="35">
        <v>0.239</v>
      </c>
      <c r="AH67" s="20">
        <f t="shared" si="33"/>
        <v>-0.0038980090813831624</v>
      </c>
      <c r="AI67" s="20">
        <f t="shared" si="34"/>
        <v>-0.005308392315470178</v>
      </c>
      <c r="AJ67" s="20">
        <f t="shared" si="35"/>
        <v>0.0009433723505220212</v>
      </c>
      <c r="AK67" s="20">
        <f t="shared" si="36"/>
        <v>-0.00029175318896472447</v>
      </c>
      <c r="AL67" s="21">
        <f t="shared" si="37"/>
        <v>-0.008554782235296045</v>
      </c>
    </row>
    <row r="68" spans="1:38" ht="12.75">
      <c r="A68" s="2">
        <v>40147</v>
      </c>
      <c r="B68" s="4">
        <v>7.245</v>
      </c>
      <c r="C68" s="4">
        <v>28.15</v>
      </c>
      <c r="D68" s="4">
        <v>127.43</v>
      </c>
      <c r="E68" s="4">
        <v>135.65</v>
      </c>
      <c r="G68" s="5">
        <f t="shared" si="19"/>
        <v>0.02330508474576276</v>
      </c>
      <c r="H68" s="5">
        <f t="shared" si="20"/>
        <v>0.02103735944867613</v>
      </c>
      <c r="I68" s="5">
        <f t="shared" si="21"/>
        <v>0.004493142046350318</v>
      </c>
      <c r="J68" s="5">
        <f t="shared" si="22"/>
        <v>0.007052709725315687</v>
      </c>
      <c r="L68" s="16">
        <f t="shared" si="23"/>
        <v>0.006991525423728828</v>
      </c>
      <c r="M68" s="16">
        <f t="shared" si="24"/>
        <v>0.006311207834602838</v>
      </c>
      <c r="N68" s="16">
        <f t="shared" si="25"/>
        <v>0.0013479426139050954</v>
      </c>
      <c r="O68" s="16">
        <f t="shared" si="26"/>
        <v>0.0007052709725315688</v>
      </c>
      <c r="P68" s="17">
        <f t="shared" si="27"/>
        <v>0.015355946844768329</v>
      </c>
      <c r="R68" s="34">
        <v>0.351</v>
      </c>
      <c r="S68" s="34">
        <v>0.043</v>
      </c>
      <c r="T68" s="34">
        <v>0.307</v>
      </c>
      <c r="U68" s="34">
        <v>0.299</v>
      </c>
      <c r="W68" s="18">
        <f t="shared" si="28"/>
        <v>0.008086864406779677</v>
      </c>
      <c r="X68" s="18">
        <f t="shared" si="29"/>
        <v>0.002082698585418937</v>
      </c>
      <c r="Y68" s="18">
        <f t="shared" si="30"/>
        <v>0.0012715591991171399</v>
      </c>
      <c r="Z68" s="18">
        <f t="shared" si="31"/>
        <v>0.0019112843355605512</v>
      </c>
      <c r="AA68" s="19">
        <f t="shared" si="32"/>
        <v>0.013352406526876304</v>
      </c>
      <c r="AC68" s="35">
        <v>0.335</v>
      </c>
      <c r="AD68" s="35">
        <v>0.125</v>
      </c>
      <c r="AE68" s="35">
        <v>0.273</v>
      </c>
      <c r="AF68" s="35">
        <v>0.267</v>
      </c>
      <c r="AH68" s="20">
        <f t="shared" si="33"/>
        <v>0.00759745762711866</v>
      </c>
      <c r="AI68" s="20">
        <f t="shared" si="34"/>
        <v>0.003997098295248465</v>
      </c>
      <c r="AJ68" s="20">
        <f t="shared" si="35"/>
        <v>0.001100819801355828</v>
      </c>
      <c r="AK68" s="20">
        <f t="shared" si="36"/>
        <v>0.001685597624350449</v>
      </c>
      <c r="AL68" s="21">
        <f t="shared" si="37"/>
        <v>0.014380973348073402</v>
      </c>
    </row>
    <row r="69" spans="1:38" ht="12.75">
      <c r="A69" s="2">
        <v>40177</v>
      </c>
      <c r="B69" s="4">
        <v>7.845</v>
      </c>
      <c r="C69" s="4">
        <v>29.86</v>
      </c>
      <c r="D69" s="4">
        <v>126.83</v>
      </c>
      <c r="E69" s="4">
        <v>134.17</v>
      </c>
      <c r="G69" s="5">
        <f aca="true" t="shared" si="38" ref="G69:G100">+B69/B68-1</f>
        <v>0.0828157349896479</v>
      </c>
      <c r="H69" s="5">
        <f aca="true" t="shared" si="39" ref="H69:H100">+C69/C68-1</f>
        <v>0.0607460035523979</v>
      </c>
      <c r="I69" s="5">
        <f aca="true" t="shared" si="40" ref="I69:I100">+D69/D68-1</f>
        <v>-0.004708467393863325</v>
      </c>
      <c r="J69" s="5">
        <f aca="true" t="shared" si="41" ref="J69:J100">+E69/E68-1</f>
        <v>-0.010910431256911268</v>
      </c>
      <c r="L69" s="16">
        <f t="shared" si="23"/>
        <v>0.024844720496894367</v>
      </c>
      <c r="M69" s="16">
        <f t="shared" si="24"/>
        <v>0.01822380106571937</v>
      </c>
      <c r="N69" s="16">
        <f t="shared" si="25"/>
        <v>-0.0014125402181589975</v>
      </c>
      <c r="O69" s="16">
        <f t="shared" si="26"/>
        <v>-0.0010910431256911269</v>
      </c>
      <c r="P69" s="17">
        <f t="shared" si="27"/>
        <v>0.04056493821876361</v>
      </c>
      <c r="R69" s="34">
        <v>0.17</v>
      </c>
      <c r="S69" s="34">
        <v>0.051</v>
      </c>
      <c r="T69" s="34">
        <v>0.406</v>
      </c>
      <c r="U69" s="34">
        <v>0.373</v>
      </c>
      <c r="W69" s="18">
        <f t="shared" si="28"/>
        <v>0.02906832298136641</v>
      </c>
      <c r="X69" s="18">
        <f t="shared" si="29"/>
        <v>0.0026120781527531095</v>
      </c>
      <c r="Y69" s="18">
        <f t="shared" si="30"/>
        <v>-0.0014454994899160407</v>
      </c>
      <c r="Z69" s="18">
        <f t="shared" si="31"/>
        <v>-0.003262218945816469</v>
      </c>
      <c r="AA69" s="19">
        <f t="shared" si="32"/>
        <v>0.02697268269838701</v>
      </c>
      <c r="AC69" s="35">
        <v>0.2</v>
      </c>
      <c r="AD69" s="35">
        <v>0.108</v>
      </c>
      <c r="AE69" s="35">
        <v>0.359</v>
      </c>
      <c r="AF69" s="35">
        <v>0.333</v>
      </c>
      <c r="AH69" s="20">
        <f t="shared" si="33"/>
        <v>0.027743271221532046</v>
      </c>
      <c r="AI69" s="20">
        <f t="shared" si="34"/>
        <v>0.007593250444049737</v>
      </c>
      <c r="AJ69" s="20">
        <f t="shared" si="35"/>
        <v>-0.0012854115985246877</v>
      </c>
      <c r="AK69" s="20">
        <f t="shared" si="36"/>
        <v>-0.002913085145595309</v>
      </c>
      <c r="AL69" s="21">
        <f t="shared" si="37"/>
        <v>0.031138024921461782</v>
      </c>
    </row>
    <row r="70" spans="1:38" ht="12.75">
      <c r="A70" s="2">
        <v>40207</v>
      </c>
      <c r="B70" s="4">
        <v>7.81</v>
      </c>
      <c r="C70" s="4">
        <v>27.88</v>
      </c>
      <c r="D70" s="4">
        <v>127.1</v>
      </c>
      <c r="E70" s="4">
        <v>134.21</v>
      </c>
      <c r="G70" s="5">
        <f t="shared" si="38"/>
        <v>-0.004461440407903194</v>
      </c>
      <c r="H70" s="5">
        <f t="shared" si="39"/>
        <v>-0.06630944407233763</v>
      </c>
      <c r="I70" s="5">
        <f t="shared" si="40"/>
        <v>0.002128833872112157</v>
      </c>
      <c r="J70" s="5">
        <f t="shared" si="41"/>
        <v>0.00029812923902516886</v>
      </c>
      <c r="L70" s="16">
        <f aca="true" t="shared" si="42" ref="L70:L101">L$2*G70</f>
        <v>-0.0013384321223709583</v>
      </c>
      <c r="M70" s="16">
        <f aca="true" t="shared" si="43" ref="M70:M101">M$2*H70</f>
        <v>-0.019892833221701288</v>
      </c>
      <c r="N70" s="16">
        <f aca="true" t="shared" si="44" ref="N70:N101">N$2*I70</f>
        <v>0.000638650161633647</v>
      </c>
      <c r="O70" s="16">
        <f aca="true" t="shared" si="45" ref="O70:O101">O$2*J70</f>
        <v>2.981292390251689E-05</v>
      </c>
      <c r="P70" s="17">
        <f aca="true" t="shared" si="46" ref="P70:P101">SUM(L70:O70)</f>
        <v>-0.02056280225853608</v>
      </c>
      <c r="R70" s="34">
        <v>0.235</v>
      </c>
      <c r="S70" s="34">
        <v>0</v>
      </c>
      <c r="T70" s="34">
        <v>0.391</v>
      </c>
      <c r="U70" s="34">
        <v>0.374</v>
      </c>
      <c r="W70" s="18">
        <f aca="true" t="shared" si="47" ref="W70:W101">+R69*G70</f>
        <v>-0.000758444869343543</v>
      </c>
      <c r="X70" s="18">
        <f aca="true" t="shared" si="48" ref="X70:X101">+S69*H70</f>
        <v>-0.003381781647689219</v>
      </c>
      <c r="Y70" s="18">
        <f aca="true" t="shared" si="49" ref="Y70:Y101">+T69*I70</f>
        <v>0.0008643065520775357</v>
      </c>
      <c r="Z70" s="18">
        <f aca="true" t="shared" si="50" ref="Z70:Z101">+U69*J70</f>
        <v>0.00011120220615638798</v>
      </c>
      <c r="AA70" s="19">
        <f aca="true" t="shared" si="51" ref="AA70:AA101">SUM(W70:Z70)</f>
        <v>-0.003164717758798839</v>
      </c>
      <c r="AC70" s="35">
        <v>0.306</v>
      </c>
      <c r="AD70" s="35">
        <v>0</v>
      </c>
      <c r="AE70" s="35">
        <v>0.354</v>
      </c>
      <c r="AF70" s="35">
        <v>0.34</v>
      </c>
      <c r="AH70" s="20">
        <f aca="true" t="shared" si="52" ref="AH70:AH101">+AC69*G70</f>
        <v>-0.0008922880815806389</v>
      </c>
      <c r="AI70" s="20">
        <f aca="true" t="shared" si="53" ref="AI70:AI101">+AD69*H70</f>
        <v>-0.007161419959812464</v>
      </c>
      <c r="AJ70" s="20">
        <f aca="true" t="shared" si="54" ref="AJ70:AJ101">+AE69*I70</f>
        <v>0.0007642513600882643</v>
      </c>
      <c r="AK70" s="20">
        <f aca="true" t="shared" si="55" ref="AK70:AK101">+AF69*J70</f>
        <v>9.927703659538123E-05</v>
      </c>
      <c r="AL70" s="21">
        <f aca="true" t="shared" si="56" ref="AL70:AL101">SUM(AH70:AK70)</f>
        <v>-0.007190179644709458</v>
      </c>
    </row>
    <row r="71" spans="1:38" ht="12.75">
      <c r="A71" s="2">
        <v>40235</v>
      </c>
      <c r="B71" s="4">
        <v>8.055</v>
      </c>
      <c r="C71" s="4">
        <v>27.46</v>
      </c>
      <c r="D71" s="4">
        <v>128.55</v>
      </c>
      <c r="E71" s="4">
        <v>136.47</v>
      </c>
      <c r="G71" s="5">
        <f t="shared" si="38"/>
        <v>0.03137003841229191</v>
      </c>
      <c r="H71" s="5">
        <f t="shared" si="39"/>
        <v>-0.01506456241032994</v>
      </c>
      <c r="I71" s="5">
        <f t="shared" si="40"/>
        <v>0.011408339889850572</v>
      </c>
      <c r="J71" s="5">
        <f t="shared" si="41"/>
        <v>0.01683928172267346</v>
      </c>
      <c r="L71" s="16">
        <f t="shared" si="42"/>
        <v>0.009411011523687573</v>
      </c>
      <c r="M71" s="16">
        <f t="shared" si="43"/>
        <v>-0.004519368723098982</v>
      </c>
      <c r="N71" s="16">
        <f t="shared" si="44"/>
        <v>0.0034225019669551714</v>
      </c>
      <c r="O71" s="16">
        <f t="shared" si="45"/>
        <v>0.0016839281722673461</v>
      </c>
      <c r="P71" s="17">
        <f t="shared" si="46"/>
        <v>0.009998072939811108</v>
      </c>
      <c r="R71" s="34">
        <v>0.36</v>
      </c>
      <c r="S71" s="34">
        <v>0</v>
      </c>
      <c r="T71" s="34">
        <v>0.321</v>
      </c>
      <c r="U71" s="34">
        <v>0.319</v>
      </c>
      <c r="W71" s="18">
        <f t="shared" si="47"/>
        <v>0.007371959026888599</v>
      </c>
      <c r="X71" s="18">
        <f t="shared" si="48"/>
        <v>0</v>
      </c>
      <c r="Y71" s="18">
        <f t="shared" si="49"/>
        <v>0.004460660896931573</v>
      </c>
      <c r="Z71" s="18">
        <f t="shared" si="50"/>
        <v>0.006297891364279874</v>
      </c>
      <c r="AA71" s="19">
        <f t="shared" si="51"/>
        <v>0.018130511288100046</v>
      </c>
      <c r="AC71" s="35">
        <v>0.374</v>
      </c>
      <c r="AD71" s="35">
        <v>0.033</v>
      </c>
      <c r="AE71" s="35">
        <v>0.299</v>
      </c>
      <c r="AF71" s="35">
        <v>0.294</v>
      </c>
      <c r="AH71" s="20">
        <f t="shared" si="52"/>
        <v>0.009599231754161325</v>
      </c>
      <c r="AI71" s="20">
        <f t="shared" si="53"/>
        <v>0</v>
      </c>
      <c r="AJ71" s="20">
        <f t="shared" si="54"/>
        <v>0.004038552321007102</v>
      </c>
      <c r="AK71" s="20">
        <f t="shared" si="55"/>
        <v>0.005725355785708977</v>
      </c>
      <c r="AL71" s="21">
        <f t="shared" si="56"/>
        <v>0.019363139860877406</v>
      </c>
    </row>
    <row r="72" spans="1:38" ht="12.75">
      <c r="A72" s="2">
        <v>40268</v>
      </c>
      <c r="B72" s="4">
        <v>8.6425</v>
      </c>
      <c r="C72" s="4">
        <v>29.37</v>
      </c>
      <c r="D72" s="4">
        <v>129.32</v>
      </c>
      <c r="E72" s="4">
        <v>137.63</v>
      </c>
      <c r="G72" s="5">
        <f t="shared" si="38"/>
        <v>0.0729360645561763</v>
      </c>
      <c r="H72" s="5">
        <f t="shared" si="39"/>
        <v>0.06955571740713773</v>
      </c>
      <c r="I72" s="5">
        <f t="shared" si="40"/>
        <v>0.00598988720342275</v>
      </c>
      <c r="J72" s="5">
        <f t="shared" si="41"/>
        <v>0.00850003663808896</v>
      </c>
      <c r="L72" s="16">
        <f t="shared" si="42"/>
        <v>0.021880819366852888</v>
      </c>
      <c r="M72" s="16">
        <f t="shared" si="43"/>
        <v>0.020866715222141317</v>
      </c>
      <c r="N72" s="16">
        <f t="shared" si="44"/>
        <v>0.001796966161026825</v>
      </c>
      <c r="O72" s="16">
        <f t="shared" si="45"/>
        <v>0.000850003663808896</v>
      </c>
      <c r="P72" s="17">
        <f t="shared" si="46"/>
        <v>0.04539450441382993</v>
      </c>
      <c r="R72" s="34">
        <v>0.082</v>
      </c>
      <c r="S72" s="34">
        <v>0</v>
      </c>
      <c r="T72" s="34">
        <v>0.47</v>
      </c>
      <c r="U72" s="34">
        <v>0.448</v>
      </c>
      <c r="W72" s="18">
        <f t="shared" si="47"/>
        <v>0.026256983240223464</v>
      </c>
      <c r="X72" s="18">
        <f t="shared" si="48"/>
        <v>0</v>
      </c>
      <c r="Y72" s="18">
        <f t="shared" si="49"/>
        <v>0.001922753792298703</v>
      </c>
      <c r="Z72" s="18">
        <f t="shared" si="50"/>
        <v>0.002711511687550378</v>
      </c>
      <c r="AA72" s="19">
        <f t="shared" si="51"/>
        <v>0.030891248720072543</v>
      </c>
      <c r="AC72" s="35">
        <v>0.128</v>
      </c>
      <c r="AD72" s="35">
        <v>0</v>
      </c>
      <c r="AE72" s="35">
        <v>0.446</v>
      </c>
      <c r="AF72" s="35">
        <v>0.426</v>
      </c>
      <c r="AH72" s="20">
        <f t="shared" si="52"/>
        <v>0.027278088144009935</v>
      </c>
      <c r="AI72" s="20">
        <f t="shared" si="53"/>
        <v>0.0022953386744355452</v>
      </c>
      <c r="AJ72" s="20">
        <f t="shared" si="54"/>
        <v>0.0017909762738234022</v>
      </c>
      <c r="AK72" s="20">
        <f t="shared" si="55"/>
        <v>0.0024990107715981537</v>
      </c>
      <c r="AL72" s="21">
        <f t="shared" si="56"/>
        <v>0.03386341386386704</v>
      </c>
    </row>
    <row r="73" spans="1:38" ht="12.75">
      <c r="A73" s="2">
        <v>40298</v>
      </c>
      <c r="B73" s="4">
        <v>9.0325</v>
      </c>
      <c r="C73" s="4">
        <v>28.41</v>
      </c>
      <c r="D73" s="4">
        <v>128.4</v>
      </c>
      <c r="E73" s="4">
        <v>135.38</v>
      </c>
      <c r="G73" s="5">
        <f t="shared" si="38"/>
        <v>0.045125831645935754</v>
      </c>
      <c r="H73" s="5">
        <f t="shared" si="39"/>
        <v>-0.03268641470888667</v>
      </c>
      <c r="I73" s="5">
        <f t="shared" si="40"/>
        <v>-0.007114135477884198</v>
      </c>
      <c r="J73" s="5">
        <f t="shared" si="41"/>
        <v>-0.016348179902637483</v>
      </c>
      <c r="L73" s="16">
        <f t="shared" si="42"/>
        <v>0.013537749493780726</v>
      </c>
      <c r="M73" s="16">
        <f t="shared" si="43"/>
        <v>-0.009805924412666001</v>
      </c>
      <c r="N73" s="16">
        <f t="shared" si="44"/>
        <v>-0.0021342406433652594</v>
      </c>
      <c r="O73" s="16">
        <f t="shared" si="45"/>
        <v>-0.0016348179902637484</v>
      </c>
      <c r="P73" s="17">
        <f t="shared" si="46"/>
        <v>-3.723355251428239E-05</v>
      </c>
      <c r="R73" s="34">
        <v>0.113</v>
      </c>
      <c r="S73" s="34">
        <v>0.005</v>
      </c>
      <c r="T73" s="34">
        <v>0.477</v>
      </c>
      <c r="U73" s="34">
        <v>0.405</v>
      </c>
      <c r="W73" s="18">
        <f t="shared" si="47"/>
        <v>0.003700318194966732</v>
      </c>
      <c r="X73" s="18">
        <f t="shared" si="48"/>
        <v>0</v>
      </c>
      <c r="Y73" s="18">
        <f t="shared" si="49"/>
        <v>-0.003343643674605573</v>
      </c>
      <c r="Z73" s="18">
        <f t="shared" si="50"/>
        <v>-0.007323984596381593</v>
      </c>
      <c r="AA73" s="19">
        <f t="shared" si="51"/>
        <v>-0.006967310076020434</v>
      </c>
      <c r="AC73" s="35">
        <v>0.149</v>
      </c>
      <c r="AD73" s="35">
        <v>0.062</v>
      </c>
      <c r="AE73" s="35">
        <v>0.424</v>
      </c>
      <c r="AF73" s="35">
        <v>0.365</v>
      </c>
      <c r="AH73" s="20">
        <f t="shared" si="52"/>
        <v>0.005776106450679777</v>
      </c>
      <c r="AI73" s="20">
        <f t="shared" si="53"/>
        <v>0</v>
      </c>
      <c r="AJ73" s="20">
        <f t="shared" si="54"/>
        <v>-0.0031729044231363526</v>
      </c>
      <c r="AK73" s="20">
        <f t="shared" si="55"/>
        <v>-0.006964324638523567</v>
      </c>
      <c r="AL73" s="21">
        <f t="shared" si="56"/>
        <v>-0.0043611226109801435</v>
      </c>
    </row>
    <row r="74" spans="1:38" ht="12.75">
      <c r="A74" s="2">
        <v>40329</v>
      </c>
      <c r="B74" s="4">
        <v>8.84</v>
      </c>
      <c r="C74" s="4">
        <v>26.95</v>
      </c>
      <c r="D74" s="4">
        <v>130.1</v>
      </c>
      <c r="E74" s="4">
        <v>138.1</v>
      </c>
      <c r="G74" s="5">
        <f t="shared" si="38"/>
        <v>-0.021311929144755104</v>
      </c>
      <c r="H74" s="5">
        <f t="shared" si="39"/>
        <v>-0.05139035550862381</v>
      </c>
      <c r="I74" s="5">
        <f t="shared" si="40"/>
        <v>0.013239875389408073</v>
      </c>
      <c r="J74" s="5">
        <f t="shared" si="41"/>
        <v>0.020091594031614646</v>
      </c>
      <c r="L74" s="16">
        <f t="shared" si="42"/>
        <v>-0.006393578743426531</v>
      </c>
      <c r="M74" s="16">
        <f t="shared" si="43"/>
        <v>-0.015417106652587142</v>
      </c>
      <c r="N74" s="16">
        <f t="shared" si="44"/>
        <v>0.003971962616822422</v>
      </c>
      <c r="O74" s="16">
        <f t="shared" si="45"/>
        <v>0.0020091594031614647</v>
      </c>
      <c r="P74" s="17">
        <f t="shared" si="46"/>
        <v>-0.015829563376029785</v>
      </c>
      <c r="R74" s="34">
        <v>0</v>
      </c>
      <c r="S74" s="34">
        <v>0</v>
      </c>
      <c r="T74" s="34">
        <v>0.921</v>
      </c>
      <c r="U74" s="34">
        <v>0.079</v>
      </c>
      <c r="W74" s="18">
        <f t="shared" si="47"/>
        <v>-0.002408247993357327</v>
      </c>
      <c r="X74" s="18">
        <f t="shared" si="48"/>
        <v>-0.00025695177754311903</v>
      </c>
      <c r="Y74" s="18">
        <f t="shared" si="49"/>
        <v>0.006315420560747651</v>
      </c>
      <c r="Z74" s="18">
        <f t="shared" si="50"/>
        <v>0.008137095582803932</v>
      </c>
      <c r="AA74" s="19">
        <f t="shared" si="51"/>
        <v>0.011787316372651138</v>
      </c>
      <c r="AC74" s="35">
        <v>0</v>
      </c>
      <c r="AD74" s="35">
        <v>0</v>
      </c>
      <c r="AE74" s="35">
        <v>0.571</v>
      </c>
      <c r="AF74" s="35">
        <v>0.429</v>
      </c>
      <c r="AH74" s="20">
        <f t="shared" si="52"/>
        <v>-0.0031754774425685104</v>
      </c>
      <c r="AI74" s="20">
        <f t="shared" si="53"/>
        <v>-0.0031862020415346763</v>
      </c>
      <c r="AJ74" s="20">
        <f t="shared" si="54"/>
        <v>0.005613707165109023</v>
      </c>
      <c r="AK74" s="20">
        <f t="shared" si="55"/>
        <v>0.007333431821539346</v>
      </c>
      <c r="AL74" s="21">
        <f t="shared" si="56"/>
        <v>0.006585459502545182</v>
      </c>
    </row>
    <row r="75" spans="1:38" ht="12.75">
      <c r="A75" s="2">
        <v>40359</v>
      </c>
      <c r="B75" s="4">
        <v>8.4775</v>
      </c>
      <c r="C75" s="4">
        <v>26.5</v>
      </c>
      <c r="D75" s="4">
        <v>129.4</v>
      </c>
      <c r="E75" s="4">
        <v>135.59</v>
      </c>
      <c r="G75" s="5">
        <f t="shared" si="38"/>
        <v>-0.04100678733031682</v>
      </c>
      <c r="H75" s="5">
        <f t="shared" si="39"/>
        <v>-0.016697588126159513</v>
      </c>
      <c r="I75" s="5">
        <f t="shared" si="40"/>
        <v>-0.005380476556494873</v>
      </c>
      <c r="J75" s="5">
        <f t="shared" si="41"/>
        <v>-0.018175235336712503</v>
      </c>
      <c r="L75" s="16">
        <f t="shared" si="42"/>
        <v>-0.012302036199095045</v>
      </c>
      <c r="M75" s="16">
        <f t="shared" si="43"/>
        <v>-0.0050092764378478535</v>
      </c>
      <c r="N75" s="16">
        <f t="shared" si="44"/>
        <v>-0.0016141429669484619</v>
      </c>
      <c r="O75" s="16">
        <f t="shared" si="45"/>
        <v>-0.0018175235336712503</v>
      </c>
      <c r="P75" s="17">
        <f t="shared" si="46"/>
        <v>-0.02074297913756261</v>
      </c>
      <c r="R75" s="34">
        <v>0.115</v>
      </c>
      <c r="S75" s="34">
        <v>0</v>
      </c>
      <c r="T75" s="34">
        <v>0.482</v>
      </c>
      <c r="U75" s="34">
        <v>0.403</v>
      </c>
      <c r="W75" s="18">
        <f t="shared" si="47"/>
        <v>0</v>
      </c>
      <c r="X75" s="18">
        <f t="shared" si="48"/>
        <v>0</v>
      </c>
      <c r="Y75" s="18">
        <f t="shared" si="49"/>
        <v>-0.004955418908531778</v>
      </c>
      <c r="Z75" s="18">
        <f t="shared" si="50"/>
        <v>-0.0014358435916002877</v>
      </c>
      <c r="AA75" s="19">
        <f t="shared" si="51"/>
        <v>-0.006391262500132066</v>
      </c>
      <c r="AC75" s="35">
        <v>0.206</v>
      </c>
      <c r="AD75" s="35">
        <v>0</v>
      </c>
      <c r="AE75" s="35">
        <v>0.427</v>
      </c>
      <c r="AF75" s="35">
        <v>0.367</v>
      </c>
      <c r="AH75" s="20">
        <f t="shared" si="52"/>
        <v>0</v>
      </c>
      <c r="AI75" s="20">
        <f t="shared" si="53"/>
        <v>0</v>
      </c>
      <c r="AJ75" s="20">
        <f t="shared" si="54"/>
        <v>-0.003072252113758572</v>
      </c>
      <c r="AK75" s="20">
        <f t="shared" si="55"/>
        <v>-0.007797175959449664</v>
      </c>
      <c r="AL75" s="21">
        <f t="shared" si="56"/>
        <v>-0.010869428073208235</v>
      </c>
    </row>
    <row r="76" spans="1:38" ht="12.75">
      <c r="A76" s="2">
        <v>40389</v>
      </c>
      <c r="B76" s="4">
        <v>8.425</v>
      </c>
      <c r="C76" s="4">
        <v>28.5</v>
      </c>
      <c r="D76" s="4">
        <v>130.04</v>
      </c>
      <c r="E76" s="4">
        <v>137.95</v>
      </c>
      <c r="G76" s="5">
        <f t="shared" si="38"/>
        <v>-0.006192863462105347</v>
      </c>
      <c r="H76" s="5">
        <f t="shared" si="39"/>
        <v>0.07547169811320753</v>
      </c>
      <c r="I76" s="5">
        <f t="shared" si="40"/>
        <v>0.004945904173106586</v>
      </c>
      <c r="J76" s="5">
        <f t="shared" si="41"/>
        <v>0.017405413378567713</v>
      </c>
      <c r="L76" s="16">
        <f t="shared" si="42"/>
        <v>-0.0018578590386316039</v>
      </c>
      <c r="M76" s="16">
        <f t="shared" si="43"/>
        <v>0.02264150943396226</v>
      </c>
      <c r="N76" s="16">
        <f t="shared" si="44"/>
        <v>0.0014837712519319755</v>
      </c>
      <c r="O76" s="16">
        <f t="shared" si="45"/>
        <v>0.0017405413378567714</v>
      </c>
      <c r="P76" s="17">
        <f t="shared" si="46"/>
        <v>0.024007962985119403</v>
      </c>
      <c r="R76" s="34">
        <v>0.113</v>
      </c>
      <c r="S76" s="34">
        <v>0</v>
      </c>
      <c r="T76" s="34">
        <v>0.466</v>
      </c>
      <c r="U76" s="34">
        <v>0.421</v>
      </c>
      <c r="W76" s="18">
        <f t="shared" si="47"/>
        <v>-0.0007121792981421149</v>
      </c>
      <c r="X76" s="18">
        <f t="shared" si="48"/>
        <v>0</v>
      </c>
      <c r="Y76" s="18">
        <f t="shared" si="49"/>
        <v>0.002383925811437374</v>
      </c>
      <c r="Z76" s="18">
        <f t="shared" si="50"/>
        <v>0.007014381591562789</v>
      </c>
      <c r="AA76" s="19">
        <f t="shared" si="51"/>
        <v>0.008686128104858049</v>
      </c>
      <c r="AC76" s="35">
        <v>0.158</v>
      </c>
      <c r="AD76" s="35">
        <v>0</v>
      </c>
      <c r="AE76" s="35">
        <v>0.442</v>
      </c>
      <c r="AF76" s="35">
        <v>0.4</v>
      </c>
      <c r="AH76" s="20">
        <f t="shared" si="52"/>
        <v>-0.0012757298731937013</v>
      </c>
      <c r="AI76" s="20">
        <f t="shared" si="53"/>
        <v>0</v>
      </c>
      <c r="AJ76" s="20">
        <f t="shared" si="54"/>
        <v>0.002111901081916512</v>
      </c>
      <c r="AK76" s="20">
        <f t="shared" si="55"/>
        <v>0.00638778670993435</v>
      </c>
      <c r="AL76" s="21">
        <f t="shared" si="56"/>
        <v>0.007223957918657161</v>
      </c>
    </row>
    <row r="77" spans="1:38" ht="12.75">
      <c r="A77" s="2">
        <v>40421</v>
      </c>
      <c r="B77" s="4">
        <v>8.255</v>
      </c>
      <c r="C77" s="4">
        <v>27.06</v>
      </c>
      <c r="D77" s="4">
        <v>131.33</v>
      </c>
      <c r="E77" s="4">
        <v>141.39</v>
      </c>
      <c r="G77" s="5">
        <f t="shared" si="38"/>
        <v>-0.020178041543026715</v>
      </c>
      <c r="H77" s="5">
        <f t="shared" si="39"/>
        <v>-0.05052631578947375</v>
      </c>
      <c r="I77" s="5">
        <f t="shared" si="40"/>
        <v>0.00992002460781305</v>
      </c>
      <c r="J77" s="5">
        <f t="shared" si="41"/>
        <v>0.024936571221457093</v>
      </c>
      <c r="L77" s="16">
        <f t="shared" si="42"/>
        <v>-0.006053412462908014</v>
      </c>
      <c r="M77" s="16">
        <f t="shared" si="43"/>
        <v>-0.015157894736842125</v>
      </c>
      <c r="N77" s="16">
        <f t="shared" si="44"/>
        <v>0.002976007382343915</v>
      </c>
      <c r="O77" s="16">
        <f t="shared" si="45"/>
        <v>0.0024936571221457096</v>
      </c>
      <c r="P77" s="17">
        <f t="shared" si="46"/>
        <v>-0.015741642695260512</v>
      </c>
      <c r="R77" s="34">
        <v>0.151</v>
      </c>
      <c r="S77" s="34">
        <v>0</v>
      </c>
      <c r="T77" s="34">
        <v>0.673</v>
      </c>
      <c r="U77" s="34">
        <v>0.176</v>
      </c>
      <c r="W77" s="18">
        <f t="shared" si="47"/>
        <v>-0.0022801186943620187</v>
      </c>
      <c r="X77" s="18">
        <f t="shared" si="48"/>
        <v>0</v>
      </c>
      <c r="Y77" s="18">
        <f t="shared" si="49"/>
        <v>0.004622731467240881</v>
      </c>
      <c r="Z77" s="18">
        <f t="shared" si="50"/>
        <v>0.010498296484233435</v>
      </c>
      <c r="AA77" s="19">
        <f t="shared" si="51"/>
        <v>0.012840909257112298</v>
      </c>
      <c r="AC77" s="35">
        <v>0.291</v>
      </c>
      <c r="AD77" s="35">
        <v>0</v>
      </c>
      <c r="AE77" s="35">
        <v>0.474</v>
      </c>
      <c r="AF77" s="35">
        <v>0.235</v>
      </c>
      <c r="AH77" s="20">
        <f t="shared" si="52"/>
        <v>-0.0031881305637982207</v>
      </c>
      <c r="AI77" s="20">
        <f t="shared" si="53"/>
        <v>0</v>
      </c>
      <c r="AJ77" s="20">
        <f t="shared" si="54"/>
        <v>0.004384650876653368</v>
      </c>
      <c r="AK77" s="20">
        <f t="shared" si="55"/>
        <v>0.009974628488582838</v>
      </c>
      <c r="AL77" s="21">
        <f t="shared" si="56"/>
        <v>0.011171148801437986</v>
      </c>
    </row>
    <row r="78" spans="1:38" ht="12.75">
      <c r="A78" s="2">
        <v>40451</v>
      </c>
      <c r="B78" s="4">
        <v>8.38</v>
      </c>
      <c r="C78" s="4">
        <v>28.56</v>
      </c>
      <c r="D78" s="4">
        <v>130.55</v>
      </c>
      <c r="E78" s="4">
        <v>139.93</v>
      </c>
      <c r="G78" s="5">
        <f t="shared" si="38"/>
        <v>0.015142337976983722</v>
      </c>
      <c r="H78" s="5">
        <f t="shared" si="39"/>
        <v>0.055432372505543226</v>
      </c>
      <c r="I78" s="5">
        <f t="shared" si="40"/>
        <v>-0.005939237036473033</v>
      </c>
      <c r="J78" s="5">
        <f t="shared" si="41"/>
        <v>-0.010326048518282671</v>
      </c>
      <c r="L78" s="16">
        <f t="shared" si="42"/>
        <v>0.004542701393095116</v>
      </c>
      <c r="M78" s="16">
        <f t="shared" si="43"/>
        <v>0.016629711751662966</v>
      </c>
      <c r="N78" s="16">
        <f t="shared" si="44"/>
        <v>-0.0017817711109419099</v>
      </c>
      <c r="O78" s="16">
        <f t="shared" si="45"/>
        <v>-0.0010326048518282671</v>
      </c>
      <c r="P78" s="17">
        <f t="shared" si="46"/>
        <v>0.018358037181987905</v>
      </c>
      <c r="R78" s="34">
        <v>0.268</v>
      </c>
      <c r="S78" s="34">
        <v>0</v>
      </c>
      <c r="T78" s="34">
        <v>0.394</v>
      </c>
      <c r="U78" s="34">
        <v>0.338</v>
      </c>
      <c r="W78" s="18">
        <f t="shared" si="47"/>
        <v>0.0022864930345245418</v>
      </c>
      <c r="X78" s="18">
        <f t="shared" si="48"/>
        <v>0</v>
      </c>
      <c r="Y78" s="18">
        <f t="shared" si="49"/>
        <v>-0.0039971065255463515</v>
      </c>
      <c r="Z78" s="18">
        <f t="shared" si="50"/>
        <v>-0.00181738453921775</v>
      </c>
      <c r="AA78" s="19">
        <f t="shared" si="51"/>
        <v>-0.00352799803023956</v>
      </c>
      <c r="AC78" s="35">
        <v>0.351</v>
      </c>
      <c r="AD78" s="35">
        <v>0.034</v>
      </c>
      <c r="AE78" s="35">
        <v>0.322</v>
      </c>
      <c r="AF78" s="35">
        <v>0.293</v>
      </c>
      <c r="AH78" s="20">
        <f t="shared" si="52"/>
        <v>0.004406420351302263</v>
      </c>
      <c r="AI78" s="20">
        <f t="shared" si="53"/>
        <v>0</v>
      </c>
      <c r="AJ78" s="20">
        <f t="shared" si="54"/>
        <v>-0.0028151983552882173</v>
      </c>
      <c r="AK78" s="20">
        <f t="shared" si="55"/>
        <v>-0.0024266214017964276</v>
      </c>
      <c r="AL78" s="21">
        <f t="shared" si="56"/>
        <v>-0.0008353994057823822</v>
      </c>
    </row>
    <row r="79" spans="1:38" ht="12.75">
      <c r="A79" s="2">
        <v>40480</v>
      </c>
      <c r="B79" s="4">
        <v>8.4925</v>
      </c>
      <c r="C79" s="4">
        <v>28.53</v>
      </c>
      <c r="D79" s="4">
        <v>130.31</v>
      </c>
      <c r="E79" s="4">
        <v>139</v>
      </c>
      <c r="G79" s="5">
        <f t="shared" si="38"/>
        <v>0.0134248210023864</v>
      </c>
      <c r="H79" s="5">
        <f t="shared" si="39"/>
        <v>-0.0010504201680671121</v>
      </c>
      <c r="I79" s="5">
        <f t="shared" si="40"/>
        <v>-0.0018383761011107058</v>
      </c>
      <c r="J79" s="5">
        <f t="shared" si="41"/>
        <v>-0.006646180232973697</v>
      </c>
      <c r="L79" s="16">
        <f t="shared" si="42"/>
        <v>0.00402744630071592</v>
      </c>
      <c r="M79" s="16">
        <f t="shared" si="43"/>
        <v>-0.0003151260504201336</v>
      </c>
      <c r="N79" s="16">
        <f t="shared" si="44"/>
        <v>-0.0005515128303332117</v>
      </c>
      <c r="O79" s="16">
        <f t="shared" si="45"/>
        <v>-0.0006646180232973697</v>
      </c>
      <c r="P79" s="17">
        <f t="shared" si="46"/>
        <v>0.002496189396665205</v>
      </c>
      <c r="R79" s="34">
        <v>0.207</v>
      </c>
      <c r="S79" s="34">
        <v>0.177</v>
      </c>
      <c r="T79" s="34">
        <v>0.35</v>
      </c>
      <c r="U79" s="34">
        <v>0.266</v>
      </c>
      <c r="W79" s="18">
        <f t="shared" si="47"/>
        <v>0.0035978520286395555</v>
      </c>
      <c r="X79" s="18">
        <f t="shared" si="48"/>
        <v>0</v>
      </c>
      <c r="Y79" s="18">
        <f t="shared" si="49"/>
        <v>-0.0007243201838376182</v>
      </c>
      <c r="Z79" s="18">
        <f t="shared" si="50"/>
        <v>-0.00224640891874511</v>
      </c>
      <c r="AA79" s="19">
        <f t="shared" si="51"/>
        <v>0.0006271229260568271</v>
      </c>
      <c r="AC79" s="35">
        <v>0.298</v>
      </c>
      <c r="AD79" s="35">
        <v>0.297</v>
      </c>
      <c r="AE79" s="35">
        <v>0.202</v>
      </c>
      <c r="AF79" s="35">
        <v>0.203</v>
      </c>
      <c r="AH79" s="20">
        <f t="shared" si="52"/>
        <v>0.004712112171837626</v>
      </c>
      <c r="AI79" s="20">
        <f t="shared" si="53"/>
        <v>-3.5714285714281814E-05</v>
      </c>
      <c r="AJ79" s="20">
        <f t="shared" si="54"/>
        <v>-0.0005919571045576473</v>
      </c>
      <c r="AK79" s="20">
        <f t="shared" si="55"/>
        <v>-0.0019473308082612933</v>
      </c>
      <c r="AL79" s="21">
        <f t="shared" si="56"/>
        <v>0.002137109973304403</v>
      </c>
    </row>
    <row r="80" spans="1:38" ht="12.75">
      <c r="A80" s="2">
        <v>40512</v>
      </c>
      <c r="B80" s="4">
        <v>9.025</v>
      </c>
      <c r="C80" s="4">
        <v>26.675</v>
      </c>
      <c r="D80" s="4">
        <v>128.24</v>
      </c>
      <c r="E80" s="4">
        <v>132.3</v>
      </c>
      <c r="G80" s="5">
        <f t="shared" si="38"/>
        <v>0.0627023844568737</v>
      </c>
      <c r="H80" s="5">
        <f t="shared" si="39"/>
        <v>-0.06501927795303186</v>
      </c>
      <c r="I80" s="5">
        <f t="shared" si="40"/>
        <v>-0.01588519683830858</v>
      </c>
      <c r="J80" s="5">
        <f t="shared" si="41"/>
        <v>-0.04820143884892081</v>
      </c>
      <c r="L80" s="16">
        <f t="shared" si="42"/>
        <v>0.01881071533706211</v>
      </c>
      <c r="M80" s="16">
        <f t="shared" si="43"/>
        <v>-0.019505783385909557</v>
      </c>
      <c r="N80" s="16">
        <f t="shared" si="44"/>
        <v>-0.004765559051492574</v>
      </c>
      <c r="O80" s="16">
        <f t="shared" si="45"/>
        <v>-0.004820143884892081</v>
      </c>
      <c r="P80" s="17">
        <f t="shared" si="46"/>
        <v>-0.010280770985232102</v>
      </c>
      <c r="R80" s="34">
        <v>0</v>
      </c>
      <c r="S80" s="34">
        <v>0</v>
      </c>
      <c r="T80" s="34">
        <v>1</v>
      </c>
      <c r="U80" s="34">
        <v>0</v>
      </c>
      <c r="W80" s="18">
        <f t="shared" si="47"/>
        <v>0.012979393582572857</v>
      </c>
      <c r="X80" s="18">
        <f t="shared" si="48"/>
        <v>-0.011508412197686639</v>
      </c>
      <c r="Y80" s="18">
        <f t="shared" si="49"/>
        <v>-0.005559818893408002</v>
      </c>
      <c r="Z80" s="18">
        <f t="shared" si="50"/>
        <v>-0.012821582733812936</v>
      </c>
      <c r="AA80" s="19">
        <f t="shared" si="51"/>
        <v>-0.01691042024233472</v>
      </c>
      <c r="AC80" s="35">
        <v>0</v>
      </c>
      <c r="AD80" s="35">
        <v>0</v>
      </c>
      <c r="AE80" s="35">
        <v>0.879</v>
      </c>
      <c r="AF80" s="35">
        <v>0.121</v>
      </c>
      <c r="AH80" s="20">
        <f t="shared" si="52"/>
        <v>0.018685310568148362</v>
      </c>
      <c r="AI80" s="20">
        <f t="shared" si="53"/>
        <v>-0.01931072555205046</v>
      </c>
      <c r="AJ80" s="20">
        <f t="shared" si="54"/>
        <v>-0.003208809761338333</v>
      </c>
      <c r="AK80" s="20">
        <f t="shared" si="55"/>
        <v>-0.009784892086330925</v>
      </c>
      <c r="AL80" s="21">
        <f t="shared" si="56"/>
        <v>-0.013619116831571357</v>
      </c>
    </row>
    <row r="81" spans="1:38" ht="12.75">
      <c r="A81" s="2">
        <v>40542</v>
      </c>
      <c r="B81" s="4">
        <v>9.4525</v>
      </c>
      <c r="C81" s="4">
        <v>28.05</v>
      </c>
      <c r="D81" s="4">
        <v>128.3</v>
      </c>
      <c r="E81" s="4">
        <v>131.76</v>
      </c>
      <c r="G81" s="5">
        <f t="shared" si="38"/>
        <v>0.047368421052631504</v>
      </c>
      <c r="H81" s="5">
        <f t="shared" si="39"/>
        <v>0.05154639175257736</v>
      </c>
      <c r="I81" s="5">
        <f t="shared" si="40"/>
        <v>0.00046787273861514933</v>
      </c>
      <c r="J81" s="5">
        <f t="shared" si="41"/>
        <v>-0.0040816326530613845</v>
      </c>
      <c r="L81" s="16">
        <f t="shared" si="42"/>
        <v>0.014210526315789451</v>
      </c>
      <c r="M81" s="16">
        <f t="shared" si="43"/>
        <v>0.015463917525773207</v>
      </c>
      <c r="N81" s="16">
        <f t="shared" si="44"/>
        <v>0.0001403618215845448</v>
      </c>
      <c r="O81" s="16">
        <f t="shared" si="45"/>
        <v>-0.00040816326530613846</v>
      </c>
      <c r="P81" s="17">
        <f t="shared" si="46"/>
        <v>0.029406642397841066</v>
      </c>
      <c r="R81" s="34">
        <v>0</v>
      </c>
      <c r="S81" s="34">
        <v>0</v>
      </c>
      <c r="T81" s="34">
        <v>0.702</v>
      </c>
      <c r="U81" s="34">
        <v>0.298</v>
      </c>
      <c r="W81" s="18">
        <f t="shared" si="47"/>
        <v>0</v>
      </c>
      <c r="X81" s="18">
        <f t="shared" si="48"/>
        <v>0</v>
      </c>
      <c r="Y81" s="18">
        <f t="shared" si="49"/>
        <v>0.00046787273861514933</v>
      </c>
      <c r="Z81" s="18">
        <f t="shared" si="50"/>
        <v>0</v>
      </c>
      <c r="AA81" s="19">
        <f t="shared" si="51"/>
        <v>0.00046787273861514933</v>
      </c>
      <c r="AC81" s="35">
        <v>0</v>
      </c>
      <c r="AD81" s="35">
        <v>0.108</v>
      </c>
      <c r="AE81" s="35">
        <v>0.596</v>
      </c>
      <c r="AF81" s="35">
        <v>0.296</v>
      </c>
      <c r="AH81" s="20">
        <f t="shared" si="52"/>
        <v>0</v>
      </c>
      <c r="AI81" s="20">
        <f t="shared" si="53"/>
        <v>0</v>
      </c>
      <c r="AJ81" s="20">
        <f t="shared" si="54"/>
        <v>0.00041126013724271626</v>
      </c>
      <c r="AK81" s="20">
        <f t="shared" si="55"/>
        <v>-0.0004938775510204275</v>
      </c>
      <c r="AL81" s="21">
        <f t="shared" si="56"/>
        <v>-8.261741377771126E-05</v>
      </c>
    </row>
    <row r="82" spans="1:38" ht="12.75">
      <c r="A82" s="2">
        <v>40574</v>
      </c>
      <c r="B82" s="4">
        <v>9.345</v>
      </c>
      <c r="C82" s="4">
        <v>29.78</v>
      </c>
      <c r="D82" s="4">
        <v>127.29</v>
      </c>
      <c r="E82" s="4">
        <v>131.6</v>
      </c>
      <c r="G82" s="5">
        <f t="shared" si="38"/>
        <v>-0.011372652737371092</v>
      </c>
      <c r="H82" s="5">
        <f t="shared" si="39"/>
        <v>0.06167557932263823</v>
      </c>
      <c r="I82" s="5">
        <f t="shared" si="40"/>
        <v>-0.007872174590802805</v>
      </c>
      <c r="J82" s="5">
        <f t="shared" si="41"/>
        <v>-0.0012143290831815312</v>
      </c>
      <c r="L82" s="16">
        <f t="shared" si="42"/>
        <v>-0.0034117958212113273</v>
      </c>
      <c r="M82" s="16">
        <f t="shared" si="43"/>
        <v>0.018502673796791467</v>
      </c>
      <c r="N82" s="16">
        <f t="shared" si="44"/>
        <v>-0.0023616523772408415</v>
      </c>
      <c r="O82" s="16">
        <f t="shared" si="45"/>
        <v>-0.00012143290831815313</v>
      </c>
      <c r="P82" s="17">
        <f t="shared" si="46"/>
        <v>0.012607792690021146</v>
      </c>
      <c r="R82" s="34">
        <v>0.292</v>
      </c>
      <c r="S82" s="34">
        <v>0</v>
      </c>
      <c r="T82" s="34">
        <v>0.36</v>
      </c>
      <c r="U82" s="34">
        <v>0.348</v>
      </c>
      <c r="W82" s="18">
        <f t="shared" si="47"/>
        <v>0</v>
      </c>
      <c r="X82" s="18">
        <f t="shared" si="48"/>
        <v>0</v>
      </c>
      <c r="Y82" s="18">
        <f t="shared" si="49"/>
        <v>-0.005526266562743569</v>
      </c>
      <c r="Z82" s="18">
        <f t="shared" si="50"/>
        <v>-0.0003618700667880963</v>
      </c>
      <c r="AA82" s="19">
        <f t="shared" si="51"/>
        <v>-0.005888136629531665</v>
      </c>
      <c r="AC82" s="35">
        <v>0.322</v>
      </c>
      <c r="AD82" s="35">
        <v>0.06</v>
      </c>
      <c r="AE82" s="35">
        <v>0.313</v>
      </c>
      <c r="AF82" s="35">
        <v>0.305</v>
      </c>
      <c r="AH82" s="20">
        <f t="shared" si="52"/>
        <v>0</v>
      </c>
      <c r="AI82" s="20">
        <f t="shared" si="53"/>
        <v>0.006660962566844929</v>
      </c>
      <c r="AJ82" s="20">
        <f t="shared" si="54"/>
        <v>-0.0046918160561184715</v>
      </c>
      <c r="AK82" s="20">
        <f t="shared" si="55"/>
        <v>-0.00035944140862173324</v>
      </c>
      <c r="AL82" s="21">
        <f t="shared" si="56"/>
        <v>0.001609705102104724</v>
      </c>
    </row>
    <row r="83" spans="1:38" ht="12.75">
      <c r="A83" s="2">
        <v>40602</v>
      </c>
      <c r="B83" s="4">
        <v>9.5775</v>
      </c>
      <c r="C83" s="4">
        <v>30.425</v>
      </c>
      <c r="D83" s="4">
        <v>127.4</v>
      </c>
      <c r="E83" s="4">
        <v>130.98</v>
      </c>
      <c r="G83" s="5">
        <f t="shared" si="38"/>
        <v>0.024879614767255198</v>
      </c>
      <c r="H83" s="5">
        <f t="shared" si="39"/>
        <v>0.02165883143049019</v>
      </c>
      <c r="I83" s="5">
        <f t="shared" si="40"/>
        <v>0.0008641684342838296</v>
      </c>
      <c r="J83" s="5">
        <f t="shared" si="41"/>
        <v>-0.004711246200607921</v>
      </c>
      <c r="L83" s="16">
        <f t="shared" si="42"/>
        <v>0.007463884430176559</v>
      </c>
      <c r="M83" s="16">
        <f t="shared" si="43"/>
        <v>0.006497649429147057</v>
      </c>
      <c r="N83" s="16">
        <f t="shared" si="44"/>
        <v>0.0002592505302851489</v>
      </c>
      <c r="O83" s="16">
        <f t="shared" si="45"/>
        <v>-0.00047112462006079216</v>
      </c>
      <c r="P83" s="17">
        <f t="shared" si="46"/>
        <v>0.013749659769547971</v>
      </c>
      <c r="R83" s="34">
        <v>0.339</v>
      </c>
      <c r="S83" s="34">
        <v>0</v>
      </c>
      <c r="T83" s="34">
        <v>0.325</v>
      </c>
      <c r="U83" s="34">
        <v>0.336</v>
      </c>
      <c r="W83" s="18">
        <f t="shared" si="47"/>
        <v>0.007264847512038517</v>
      </c>
      <c r="X83" s="18">
        <f t="shared" si="48"/>
        <v>0</v>
      </c>
      <c r="Y83" s="18">
        <f t="shared" si="49"/>
        <v>0.00031110063634217863</v>
      </c>
      <c r="Z83" s="18">
        <f t="shared" si="50"/>
        <v>-0.0016395136778115564</v>
      </c>
      <c r="AA83" s="19">
        <f t="shared" si="51"/>
        <v>0.005936434470569139</v>
      </c>
      <c r="AC83" s="35">
        <v>0.339</v>
      </c>
      <c r="AD83" s="35">
        <v>0.068</v>
      </c>
      <c r="AE83" s="35">
        <v>0.3</v>
      </c>
      <c r="AF83" s="35">
        <v>0.293</v>
      </c>
      <c r="AH83" s="20">
        <f t="shared" si="52"/>
        <v>0.008011235955056173</v>
      </c>
      <c r="AI83" s="20">
        <f t="shared" si="53"/>
        <v>0.0012995298858294113</v>
      </c>
      <c r="AJ83" s="20">
        <f t="shared" si="54"/>
        <v>0.00027048471993083867</v>
      </c>
      <c r="AK83" s="20">
        <f t="shared" si="55"/>
        <v>-0.001436930091185416</v>
      </c>
      <c r="AL83" s="21">
        <f t="shared" si="56"/>
        <v>0.008144320469631008</v>
      </c>
    </row>
    <row r="84" spans="1:38" ht="12.75">
      <c r="A84" s="2">
        <v>40633</v>
      </c>
      <c r="B84" s="4">
        <v>9.3425</v>
      </c>
      <c r="C84" s="4">
        <v>29.47</v>
      </c>
      <c r="D84" s="4">
        <v>126.48</v>
      </c>
      <c r="E84" s="4">
        <v>130.7</v>
      </c>
      <c r="G84" s="5">
        <f t="shared" si="38"/>
        <v>-0.024536674497520394</v>
      </c>
      <c r="H84" s="5">
        <f t="shared" si="39"/>
        <v>-0.031388660640920385</v>
      </c>
      <c r="I84" s="5">
        <f t="shared" si="40"/>
        <v>-0.007221350078492894</v>
      </c>
      <c r="J84" s="5">
        <f t="shared" si="41"/>
        <v>-0.0021377309512903286</v>
      </c>
      <c r="L84" s="16">
        <f t="shared" si="42"/>
        <v>-0.007361002349256118</v>
      </c>
      <c r="M84" s="16">
        <f t="shared" si="43"/>
        <v>-0.009416598192276115</v>
      </c>
      <c r="N84" s="16">
        <f t="shared" si="44"/>
        <v>-0.0021664050235478682</v>
      </c>
      <c r="O84" s="16">
        <f t="shared" si="45"/>
        <v>-0.00021377309512903288</v>
      </c>
      <c r="P84" s="17">
        <f t="shared" si="46"/>
        <v>-0.019157778660209134</v>
      </c>
      <c r="R84" s="34">
        <v>0.148</v>
      </c>
      <c r="S84" s="34">
        <v>0</v>
      </c>
      <c r="T84" s="34">
        <v>0.434</v>
      </c>
      <c r="U84" s="34">
        <v>0.418</v>
      </c>
      <c r="W84" s="18">
        <f t="shared" si="47"/>
        <v>-0.008317932654659414</v>
      </c>
      <c r="X84" s="18">
        <f t="shared" si="48"/>
        <v>0</v>
      </c>
      <c r="Y84" s="18">
        <f t="shared" si="49"/>
        <v>-0.0023469387755101906</v>
      </c>
      <c r="Z84" s="18">
        <f t="shared" si="50"/>
        <v>-0.0007182775996335505</v>
      </c>
      <c r="AA84" s="19">
        <f t="shared" si="51"/>
        <v>-0.011383149029803155</v>
      </c>
      <c r="AC84" s="35">
        <v>0.21</v>
      </c>
      <c r="AD84" s="35">
        <v>0</v>
      </c>
      <c r="AE84" s="35">
        <v>0.402</v>
      </c>
      <c r="AF84" s="35">
        <v>0.388</v>
      </c>
      <c r="AH84" s="20">
        <f t="shared" si="52"/>
        <v>-0.008317932654659414</v>
      </c>
      <c r="AI84" s="20">
        <f t="shared" si="53"/>
        <v>-0.002134428923582586</v>
      </c>
      <c r="AJ84" s="20">
        <f t="shared" si="54"/>
        <v>-0.0021664050235478682</v>
      </c>
      <c r="AK84" s="20">
        <f t="shared" si="55"/>
        <v>-0.0006263551687280662</v>
      </c>
      <c r="AL84" s="21">
        <f t="shared" si="56"/>
        <v>-0.013245121770517935</v>
      </c>
    </row>
    <row r="85" spans="1:38" ht="12.75">
      <c r="A85" s="2">
        <v>40662</v>
      </c>
      <c r="B85" s="4">
        <v>9.165</v>
      </c>
      <c r="C85" s="4">
        <v>30.46</v>
      </c>
      <c r="D85" s="4">
        <v>126</v>
      </c>
      <c r="E85" s="4">
        <v>130.54</v>
      </c>
      <c r="G85" s="5">
        <f t="shared" si="38"/>
        <v>-0.018999197217019037</v>
      </c>
      <c r="H85" s="5">
        <f t="shared" si="39"/>
        <v>0.03359348489989822</v>
      </c>
      <c r="I85" s="5">
        <f t="shared" si="40"/>
        <v>-0.003795066413662229</v>
      </c>
      <c r="J85" s="5">
        <f t="shared" si="41"/>
        <v>-0.001224177505738333</v>
      </c>
      <c r="L85" s="16">
        <f t="shared" si="42"/>
        <v>-0.005699759165105711</v>
      </c>
      <c r="M85" s="16">
        <f t="shared" si="43"/>
        <v>0.010078045469969465</v>
      </c>
      <c r="N85" s="16">
        <f t="shared" si="44"/>
        <v>-0.0011385199240986686</v>
      </c>
      <c r="O85" s="16">
        <f t="shared" si="45"/>
        <v>-0.0001224177505738333</v>
      </c>
      <c r="P85" s="17">
        <f t="shared" si="46"/>
        <v>0.0031173486301912527</v>
      </c>
      <c r="R85" s="34">
        <v>0.306</v>
      </c>
      <c r="S85" s="34">
        <v>0</v>
      </c>
      <c r="T85" s="34">
        <v>0.355</v>
      </c>
      <c r="U85" s="34">
        <v>0.339</v>
      </c>
      <c r="W85" s="18">
        <f t="shared" si="47"/>
        <v>-0.0028118811881188174</v>
      </c>
      <c r="X85" s="18">
        <f t="shared" si="48"/>
        <v>0</v>
      </c>
      <c r="Y85" s="18">
        <f t="shared" si="49"/>
        <v>-0.0016470588235294075</v>
      </c>
      <c r="Z85" s="18">
        <f t="shared" si="50"/>
        <v>-0.0005117061973986232</v>
      </c>
      <c r="AA85" s="19">
        <f t="shared" si="51"/>
        <v>-0.004970646209046848</v>
      </c>
      <c r="AC85" s="35">
        <v>0.346</v>
      </c>
      <c r="AD85" s="35">
        <v>0.07</v>
      </c>
      <c r="AE85" s="35">
        <v>0.296</v>
      </c>
      <c r="AF85" s="35">
        <v>0.288</v>
      </c>
      <c r="AH85" s="20">
        <f t="shared" si="52"/>
        <v>-0.003989831415573998</v>
      </c>
      <c r="AI85" s="20">
        <f t="shared" si="53"/>
        <v>0</v>
      </c>
      <c r="AJ85" s="20">
        <f t="shared" si="54"/>
        <v>-0.0015256166982922162</v>
      </c>
      <c r="AK85" s="20">
        <f t="shared" si="55"/>
        <v>-0.00047498087222647324</v>
      </c>
      <c r="AL85" s="21">
        <f t="shared" si="56"/>
        <v>-0.0059904289860926874</v>
      </c>
    </row>
    <row r="86" spans="1:38" ht="12.75">
      <c r="A86" s="2">
        <v>40694</v>
      </c>
      <c r="B86" s="4">
        <v>9.2725</v>
      </c>
      <c r="C86" s="4">
        <v>29.495</v>
      </c>
      <c r="D86" s="4">
        <v>127.12</v>
      </c>
      <c r="E86" s="4">
        <v>131.71</v>
      </c>
      <c r="G86" s="5">
        <f t="shared" si="38"/>
        <v>0.011729405346426747</v>
      </c>
      <c r="H86" s="5">
        <f t="shared" si="39"/>
        <v>-0.031680892974392694</v>
      </c>
      <c r="I86" s="5">
        <f t="shared" si="40"/>
        <v>0.008888888888888946</v>
      </c>
      <c r="J86" s="5">
        <f t="shared" si="41"/>
        <v>0.008962770032174161</v>
      </c>
      <c r="L86" s="16">
        <f t="shared" si="42"/>
        <v>0.003518821603928024</v>
      </c>
      <c r="M86" s="16">
        <f t="shared" si="43"/>
        <v>-0.009504267892317808</v>
      </c>
      <c r="N86" s="16">
        <f t="shared" si="44"/>
        <v>0.002666666666666684</v>
      </c>
      <c r="O86" s="16">
        <f t="shared" si="45"/>
        <v>0.0008962770032174161</v>
      </c>
      <c r="P86" s="17">
        <f t="shared" si="46"/>
        <v>-0.002422502618505684</v>
      </c>
      <c r="R86" s="34">
        <v>0.325</v>
      </c>
      <c r="S86" s="34">
        <v>0.059</v>
      </c>
      <c r="T86" s="34">
        <v>0.317</v>
      </c>
      <c r="U86" s="34">
        <v>0.299</v>
      </c>
      <c r="W86" s="18">
        <f t="shared" si="47"/>
        <v>0.0035891980360065845</v>
      </c>
      <c r="X86" s="18">
        <f t="shared" si="48"/>
        <v>0</v>
      </c>
      <c r="Y86" s="18">
        <f t="shared" si="49"/>
        <v>0.003155555555555576</v>
      </c>
      <c r="Z86" s="18">
        <f t="shared" si="50"/>
        <v>0.0030383790409070407</v>
      </c>
      <c r="AA86" s="19">
        <f t="shared" si="51"/>
        <v>0.009783132632469202</v>
      </c>
      <c r="AC86" s="35">
        <v>0.311</v>
      </c>
      <c r="AD86" s="35">
        <v>0.194</v>
      </c>
      <c r="AE86" s="35">
        <v>0.252</v>
      </c>
      <c r="AF86" s="35">
        <v>0.243</v>
      </c>
      <c r="AH86" s="20">
        <f t="shared" si="52"/>
        <v>0.004058374249863654</v>
      </c>
      <c r="AI86" s="20">
        <f t="shared" si="53"/>
        <v>-0.0022176625082074887</v>
      </c>
      <c r="AJ86" s="20">
        <f t="shared" si="54"/>
        <v>0.002631111111111128</v>
      </c>
      <c r="AK86" s="20">
        <f t="shared" si="55"/>
        <v>0.002581277769266158</v>
      </c>
      <c r="AL86" s="21">
        <f t="shared" si="56"/>
        <v>0.0070531006220334504</v>
      </c>
    </row>
    <row r="87" spans="1:38" ht="12.75">
      <c r="A87" s="2">
        <v>40724</v>
      </c>
      <c r="B87" s="4">
        <v>9.065</v>
      </c>
      <c r="C87" s="4">
        <v>29.455</v>
      </c>
      <c r="D87" s="4">
        <v>127.08</v>
      </c>
      <c r="E87" s="4">
        <v>131.3</v>
      </c>
      <c r="G87" s="5">
        <f t="shared" si="38"/>
        <v>-0.022377999460771236</v>
      </c>
      <c r="H87" s="5">
        <f t="shared" si="39"/>
        <v>-0.0013561620613664616</v>
      </c>
      <c r="I87" s="5">
        <f t="shared" si="40"/>
        <v>-0.0003146633102580898</v>
      </c>
      <c r="J87" s="5">
        <f t="shared" si="41"/>
        <v>-0.003112899552046189</v>
      </c>
      <c r="L87" s="16">
        <f t="shared" si="42"/>
        <v>-0.006713399838231371</v>
      </c>
      <c r="M87" s="16">
        <f t="shared" si="43"/>
        <v>-0.00040684861840993846</v>
      </c>
      <c r="N87" s="16">
        <f t="shared" si="44"/>
        <v>-9.439899307742693E-05</v>
      </c>
      <c r="O87" s="16">
        <f t="shared" si="45"/>
        <v>-0.00031128995520461893</v>
      </c>
      <c r="P87" s="17">
        <f t="shared" si="46"/>
        <v>-0.007525937404923354</v>
      </c>
      <c r="R87" s="34">
        <v>0.176</v>
      </c>
      <c r="S87" s="34">
        <v>0.023</v>
      </c>
      <c r="T87" s="34">
        <v>0.419</v>
      </c>
      <c r="U87" s="34">
        <v>0.382</v>
      </c>
      <c r="W87" s="18">
        <f t="shared" si="47"/>
        <v>-0.007272849824750652</v>
      </c>
      <c r="X87" s="18">
        <f t="shared" si="48"/>
        <v>-8.001356162062123E-05</v>
      </c>
      <c r="Y87" s="18">
        <f t="shared" si="49"/>
        <v>-9.974826935181447E-05</v>
      </c>
      <c r="Z87" s="18">
        <f t="shared" si="50"/>
        <v>-0.0009307569660618104</v>
      </c>
      <c r="AA87" s="19">
        <f t="shared" si="51"/>
        <v>-0.008383368621784898</v>
      </c>
      <c r="AC87" s="35">
        <v>0.203</v>
      </c>
      <c r="AD87" s="35">
        <v>0.082</v>
      </c>
      <c r="AE87" s="35">
        <v>0.371</v>
      </c>
      <c r="AF87" s="35">
        <v>0.344</v>
      </c>
      <c r="AH87" s="20">
        <f t="shared" si="52"/>
        <v>-0.006959557832299855</v>
      </c>
      <c r="AI87" s="20">
        <f t="shared" si="53"/>
        <v>-0.00026309543990509355</v>
      </c>
      <c r="AJ87" s="20">
        <f t="shared" si="54"/>
        <v>-7.929515418503863E-05</v>
      </c>
      <c r="AK87" s="20">
        <f t="shared" si="55"/>
        <v>-0.0007564345911472239</v>
      </c>
      <c r="AL87" s="21">
        <f t="shared" si="56"/>
        <v>-0.008058383017537212</v>
      </c>
    </row>
    <row r="88" spans="1:38" ht="12.75">
      <c r="A88" s="2">
        <v>40753</v>
      </c>
      <c r="B88" s="4">
        <v>9.03</v>
      </c>
      <c r="C88" s="4">
        <v>26.84</v>
      </c>
      <c r="D88" s="4">
        <v>127.4</v>
      </c>
      <c r="E88" s="4">
        <v>129.92</v>
      </c>
      <c r="G88" s="5">
        <f t="shared" si="38"/>
        <v>-0.0038610038610038533</v>
      </c>
      <c r="H88" s="5">
        <f t="shared" si="39"/>
        <v>-0.08877949414360886</v>
      </c>
      <c r="I88" s="5">
        <f t="shared" si="40"/>
        <v>0.0025180988353794564</v>
      </c>
      <c r="J88" s="5">
        <f t="shared" si="41"/>
        <v>-0.010510281797410648</v>
      </c>
      <c r="L88" s="16">
        <f t="shared" si="42"/>
        <v>-0.0011583011583011559</v>
      </c>
      <c r="M88" s="16">
        <f t="shared" si="43"/>
        <v>-0.026633848243082656</v>
      </c>
      <c r="N88" s="16">
        <f t="shared" si="44"/>
        <v>0.000755429650613837</v>
      </c>
      <c r="O88" s="16">
        <f t="shared" si="45"/>
        <v>-0.0010510281797410648</v>
      </c>
      <c r="P88" s="17">
        <f t="shared" si="46"/>
        <v>-0.028087747930511043</v>
      </c>
      <c r="R88" s="34">
        <v>0.121</v>
      </c>
      <c r="S88" s="34">
        <v>0</v>
      </c>
      <c r="T88" s="34">
        <v>0.468</v>
      </c>
      <c r="U88" s="34">
        <v>0.411</v>
      </c>
      <c r="W88" s="18">
        <f t="shared" si="47"/>
        <v>-0.0006795366795366781</v>
      </c>
      <c r="X88" s="18">
        <f t="shared" si="48"/>
        <v>-0.0020419283653030037</v>
      </c>
      <c r="Y88" s="18">
        <f t="shared" si="49"/>
        <v>0.0010550834120239922</v>
      </c>
      <c r="Z88" s="18">
        <f t="shared" si="50"/>
        <v>-0.004014927646610868</v>
      </c>
      <c r="AA88" s="19">
        <f t="shared" si="51"/>
        <v>-0.005681309279426557</v>
      </c>
      <c r="AC88" s="35">
        <v>0.207</v>
      </c>
      <c r="AD88" s="35">
        <v>0</v>
      </c>
      <c r="AE88" s="35">
        <v>0.419</v>
      </c>
      <c r="AF88" s="35">
        <v>0.374</v>
      </c>
      <c r="AH88" s="20">
        <f t="shared" si="52"/>
        <v>-0.0007837837837837823</v>
      </c>
      <c r="AI88" s="20">
        <f t="shared" si="53"/>
        <v>-0.007279918519775927</v>
      </c>
      <c r="AJ88" s="20">
        <f t="shared" si="54"/>
        <v>0.0009342146679257783</v>
      </c>
      <c r="AK88" s="20">
        <f t="shared" si="55"/>
        <v>-0.0036155369383092627</v>
      </c>
      <c r="AL88" s="21">
        <f t="shared" si="56"/>
        <v>-0.010745024573943194</v>
      </c>
    </row>
    <row r="89" spans="1:38" ht="12.75">
      <c r="A89" s="2">
        <v>40786</v>
      </c>
      <c r="B89" s="4">
        <v>8.4375</v>
      </c>
      <c r="C89" s="4">
        <v>22.945</v>
      </c>
      <c r="D89" s="4">
        <v>130.12</v>
      </c>
      <c r="E89" s="4">
        <v>133.59</v>
      </c>
      <c r="G89" s="5">
        <f t="shared" si="38"/>
        <v>-0.0656146179401993</v>
      </c>
      <c r="H89" s="5">
        <f t="shared" si="39"/>
        <v>-0.14511922503725783</v>
      </c>
      <c r="I89" s="5">
        <f t="shared" si="40"/>
        <v>0.021350078492935687</v>
      </c>
      <c r="J89" s="5">
        <f t="shared" si="41"/>
        <v>0.028248152709359653</v>
      </c>
      <c r="L89" s="16">
        <f t="shared" si="42"/>
        <v>-0.01968438538205979</v>
      </c>
      <c r="M89" s="16">
        <f t="shared" si="43"/>
        <v>-0.043535767511177347</v>
      </c>
      <c r="N89" s="16">
        <f t="shared" si="44"/>
        <v>0.006405023547880706</v>
      </c>
      <c r="O89" s="16">
        <f t="shared" si="45"/>
        <v>0.0028248152709359656</v>
      </c>
      <c r="P89" s="17">
        <f t="shared" si="46"/>
        <v>-0.05399031407442047</v>
      </c>
      <c r="R89" s="34">
        <v>0</v>
      </c>
      <c r="S89" s="34">
        <v>0</v>
      </c>
      <c r="T89" s="34">
        <v>1</v>
      </c>
      <c r="U89" s="34">
        <v>0</v>
      </c>
      <c r="W89" s="18">
        <f t="shared" si="47"/>
        <v>-0.007939368770764114</v>
      </c>
      <c r="X89" s="18">
        <f t="shared" si="48"/>
        <v>0</v>
      </c>
      <c r="Y89" s="18">
        <f t="shared" si="49"/>
        <v>0.009991836734693902</v>
      </c>
      <c r="Z89" s="18">
        <f t="shared" si="50"/>
        <v>0.011609990763546817</v>
      </c>
      <c r="AA89" s="19">
        <f t="shared" si="51"/>
        <v>0.013662458727476604</v>
      </c>
      <c r="AC89" s="35">
        <v>0</v>
      </c>
      <c r="AD89" s="35">
        <v>0</v>
      </c>
      <c r="AE89" s="35">
        <v>1</v>
      </c>
      <c r="AF89" s="35">
        <v>0</v>
      </c>
      <c r="AH89" s="20">
        <f t="shared" si="52"/>
        <v>-0.013582225913621253</v>
      </c>
      <c r="AI89" s="20">
        <f t="shared" si="53"/>
        <v>0</v>
      </c>
      <c r="AJ89" s="20">
        <f t="shared" si="54"/>
        <v>0.008945682888540052</v>
      </c>
      <c r="AK89" s="20">
        <f t="shared" si="55"/>
        <v>0.010564809113300511</v>
      </c>
      <c r="AL89" s="21">
        <f t="shared" si="56"/>
        <v>0.00592826608821931</v>
      </c>
    </row>
    <row r="90" spans="1:38" ht="12.75">
      <c r="A90" s="2">
        <v>40816</v>
      </c>
      <c r="B90" s="4">
        <v>8.5325</v>
      </c>
      <c r="C90" s="4">
        <v>21.75</v>
      </c>
      <c r="D90" s="4">
        <v>130.1</v>
      </c>
      <c r="E90" s="4">
        <v>133</v>
      </c>
      <c r="G90" s="5">
        <f t="shared" si="38"/>
        <v>0.011259259259259302</v>
      </c>
      <c r="H90" s="5">
        <f t="shared" si="39"/>
        <v>-0.05208106341250818</v>
      </c>
      <c r="I90" s="5">
        <f t="shared" si="40"/>
        <v>-0.000153704272978894</v>
      </c>
      <c r="J90" s="5">
        <f t="shared" si="41"/>
        <v>-0.004416498240886302</v>
      </c>
      <c r="L90" s="16">
        <f t="shared" si="42"/>
        <v>0.0033777777777777907</v>
      </c>
      <c r="M90" s="16">
        <f t="shared" si="43"/>
        <v>-0.015624319023752452</v>
      </c>
      <c r="N90" s="16">
        <f t="shared" si="44"/>
        <v>-4.61112818936682E-05</v>
      </c>
      <c r="O90" s="16">
        <f t="shared" si="45"/>
        <v>-0.0004416498240886302</v>
      </c>
      <c r="P90" s="17">
        <f t="shared" si="46"/>
        <v>-0.01273430235195696</v>
      </c>
      <c r="R90" s="34">
        <v>0.084</v>
      </c>
      <c r="S90" s="34">
        <v>0</v>
      </c>
      <c r="T90" s="34">
        <v>0.482</v>
      </c>
      <c r="U90" s="34">
        <v>0.434</v>
      </c>
      <c r="W90" s="18">
        <f t="shared" si="47"/>
        <v>0</v>
      </c>
      <c r="X90" s="18">
        <f t="shared" si="48"/>
        <v>0</v>
      </c>
      <c r="Y90" s="18">
        <f t="shared" si="49"/>
        <v>-0.000153704272978894</v>
      </c>
      <c r="Z90" s="18">
        <f t="shared" si="50"/>
        <v>0</v>
      </c>
      <c r="AA90" s="19">
        <f t="shared" si="51"/>
        <v>-0.000153704272978894</v>
      </c>
      <c r="AC90" s="35">
        <v>0.137</v>
      </c>
      <c r="AD90" s="35">
        <v>0</v>
      </c>
      <c r="AE90" s="35">
        <v>0.452</v>
      </c>
      <c r="AF90" s="35">
        <v>0.411</v>
      </c>
      <c r="AH90" s="20">
        <f t="shared" si="52"/>
        <v>0</v>
      </c>
      <c r="AI90" s="20">
        <f t="shared" si="53"/>
        <v>0</v>
      </c>
      <c r="AJ90" s="20">
        <f t="shared" si="54"/>
        <v>-0.000153704272978894</v>
      </c>
      <c r="AK90" s="20">
        <f t="shared" si="55"/>
        <v>0</v>
      </c>
      <c r="AL90" s="21">
        <f t="shared" si="56"/>
        <v>-0.000153704272978894</v>
      </c>
    </row>
    <row r="91" spans="1:38" ht="12.75">
      <c r="A91" s="2">
        <v>40847</v>
      </c>
      <c r="B91" s="4">
        <v>9.075</v>
      </c>
      <c r="C91" s="4">
        <v>24.07</v>
      </c>
      <c r="D91" s="4">
        <v>128.41</v>
      </c>
      <c r="E91" s="4">
        <v>128.3</v>
      </c>
      <c r="G91" s="5">
        <f t="shared" si="38"/>
        <v>0.0635804277761498</v>
      </c>
      <c r="H91" s="5">
        <f t="shared" si="39"/>
        <v>0.10666666666666669</v>
      </c>
      <c r="I91" s="5">
        <f t="shared" si="40"/>
        <v>-0.012990007686395022</v>
      </c>
      <c r="J91" s="5">
        <f t="shared" si="41"/>
        <v>-0.03533834586466156</v>
      </c>
      <c r="L91" s="16">
        <f t="shared" si="42"/>
        <v>0.019074128332844942</v>
      </c>
      <c r="M91" s="16">
        <f t="shared" si="43"/>
        <v>0.03200000000000001</v>
      </c>
      <c r="N91" s="16">
        <f t="shared" si="44"/>
        <v>-0.0038970023059185063</v>
      </c>
      <c r="O91" s="16">
        <f t="shared" si="45"/>
        <v>-0.003533834586466156</v>
      </c>
      <c r="P91" s="17">
        <f t="shared" si="46"/>
        <v>0.04364329144046029</v>
      </c>
      <c r="R91" s="34">
        <v>0</v>
      </c>
      <c r="S91" s="34">
        <v>0</v>
      </c>
      <c r="T91" s="34">
        <v>0.761</v>
      </c>
      <c r="U91" s="34">
        <v>0.239</v>
      </c>
      <c r="W91" s="18">
        <f t="shared" si="47"/>
        <v>0.005340755933196584</v>
      </c>
      <c r="X91" s="18">
        <f t="shared" si="48"/>
        <v>0</v>
      </c>
      <c r="Y91" s="18">
        <f t="shared" si="49"/>
        <v>-0.006261183704842401</v>
      </c>
      <c r="Z91" s="18">
        <f t="shared" si="50"/>
        <v>-0.015336842105263116</v>
      </c>
      <c r="AA91" s="19">
        <f t="shared" si="51"/>
        <v>-0.016257269876908932</v>
      </c>
      <c r="AC91" s="35">
        <v>0</v>
      </c>
      <c r="AD91" s="35">
        <v>0</v>
      </c>
      <c r="AE91" s="35">
        <v>0.628</v>
      </c>
      <c r="AF91" s="35">
        <v>0.372</v>
      </c>
      <c r="AH91" s="20">
        <f t="shared" si="52"/>
        <v>0.008710518605332524</v>
      </c>
      <c r="AI91" s="20">
        <f t="shared" si="53"/>
        <v>0</v>
      </c>
      <c r="AJ91" s="20">
        <f t="shared" si="54"/>
        <v>-0.0058714834742505505</v>
      </c>
      <c r="AK91" s="20">
        <f t="shared" si="55"/>
        <v>-0.0145240601503759</v>
      </c>
      <c r="AL91" s="21">
        <f t="shared" si="56"/>
        <v>-0.011685025019293926</v>
      </c>
    </row>
    <row r="92" spans="1:38" ht="12.75">
      <c r="A92" s="2">
        <v>40877</v>
      </c>
      <c r="B92" s="4">
        <v>9.15</v>
      </c>
      <c r="C92" s="4">
        <v>23.43</v>
      </c>
      <c r="D92" s="4">
        <v>125.5</v>
      </c>
      <c r="E92" s="4">
        <v>121.37</v>
      </c>
      <c r="G92" s="5">
        <f t="shared" si="38"/>
        <v>0.00826446280991755</v>
      </c>
      <c r="H92" s="5">
        <f t="shared" si="39"/>
        <v>-0.026589115081013692</v>
      </c>
      <c r="I92" s="5">
        <f t="shared" si="40"/>
        <v>-0.02266178646522854</v>
      </c>
      <c r="J92" s="5">
        <f t="shared" si="41"/>
        <v>-0.05401402961808266</v>
      </c>
      <c r="L92" s="16">
        <f t="shared" si="42"/>
        <v>0.002479338842975265</v>
      </c>
      <c r="M92" s="16">
        <f t="shared" si="43"/>
        <v>-0.007976734524304108</v>
      </c>
      <c r="N92" s="16">
        <f t="shared" si="44"/>
        <v>-0.0067985359395685615</v>
      </c>
      <c r="O92" s="16">
        <f t="shared" si="45"/>
        <v>-0.005401402961808266</v>
      </c>
      <c r="P92" s="17">
        <f t="shared" si="46"/>
        <v>-0.01769733458270567</v>
      </c>
      <c r="R92" s="34">
        <v>0</v>
      </c>
      <c r="S92" s="34">
        <v>0</v>
      </c>
      <c r="T92" s="34">
        <v>1</v>
      </c>
      <c r="U92" s="34">
        <v>0</v>
      </c>
      <c r="W92" s="18">
        <f t="shared" si="47"/>
        <v>0</v>
      </c>
      <c r="X92" s="18">
        <f t="shared" si="48"/>
        <v>0</v>
      </c>
      <c r="Y92" s="18">
        <f t="shared" si="49"/>
        <v>-0.01724561950003892</v>
      </c>
      <c r="Z92" s="18">
        <f t="shared" si="50"/>
        <v>-0.012909353078721755</v>
      </c>
      <c r="AA92" s="19">
        <f t="shared" si="51"/>
        <v>-0.030154972578760673</v>
      </c>
      <c r="AC92" s="35">
        <v>0</v>
      </c>
      <c r="AD92" s="35">
        <v>0</v>
      </c>
      <c r="AE92" s="35">
        <v>1</v>
      </c>
      <c r="AF92" s="35">
        <v>0</v>
      </c>
      <c r="AH92" s="20">
        <f t="shared" si="52"/>
        <v>0</v>
      </c>
      <c r="AI92" s="20">
        <f t="shared" si="53"/>
        <v>0</v>
      </c>
      <c r="AJ92" s="20">
        <f t="shared" si="54"/>
        <v>-0.014231601900163524</v>
      </c>
      <c r="AK92" s="20">
        <f t="shared" si="55"/>
        <v>-0.02009321901792675</v>
      </c>
      <c r="AL92" s="21">
        <f t="shared" si="56"/>
        <v>-0.034324820918090276</v>
      </c>
    </row>
    <row r="93" spans="1:38" ht="12.75">
      <c r="A93" s="2">
        <v>40907</v>
      </c>
      <c r="B93" s="4">
        <v>9.69</v>
      </c>
      <c r="C93" s="4">
        <v>23.075</v>
      </c>
      <c r="D93" s="4">
        <v>129.41</v>
      </c>
      <c r="E93" s="4">
        <v>128.34</v>
      </c>
      <c r="G93" s="5">
        <f t="shared" si="38"/>
        <v>0.05901639344262288</v>
      </c>
      <c r="H93" s="5">
        <f t="shared" si="39"/>
        <v>-0.015151515151515138</v>
      </c>
      <c r="I93" s="5">
        <f t="shared" si="40"/>
        <v>0.03115537848605565</v>
      </c>
      <c r="J93" s="5">
        <f t="shared" si="41"/>
        <v>0.05742770042020262</v>
      </c>
      <c r="L93" s="16">
        <f t="shared" si="42"/>
        <v>0.017704918032786864</v>
      </c>
      <c r="M93" s="16">
        <f t="shared" si="43"/>
        <v>-0.004545454545454541</v>
      </c>
      <c r="N93" s="16">
        <f t="shared" si="44"/>
        <v>0.009346613545816696</v>
      </c>
      <c r="O93" s="16">
        <f t="shared" si="45"/>
        <v>0.005742770042020263</v>
      </c>
      <c r="P93" s="17">
        <f t="shared" si="46"/>
        <v>0.02824884707516928</v>
      </c>
      <c r="R93" s="34">
        <v>0</v>
      </c>
      <c r="S93" s="34">
        <v>0</v>
      </c>
      <c r="T93" s="34">
        <v>1</v>
      </c>
      <c r="U93" s="34">
        <v>0</v>
      </c>
      <c r="W93" s="18">
        <f t="shared" si="47"/>
        <v>0</v>
      </c>
      <c r="X93" s="18">
        <f t="shared" si="48"/>
        <v>0</v>
      </c>
      <c r="Y93" s="18">
        <f t="shared" si="49"/>
        <v>0.03115537848605565</v>
      </c>
      <c r="Z93" s="18">
        <f t="shared" si="50"/>
        <v>0</v>
      </c>
      <c r="AA93" s="19">
        <f t="shared" si="51"/>
        <v>0.03115537848605565</v>
      </c>
      <c r="AC93" s="35">
        <v>0</v>
      </c>
      <c r="AD93" s="35">
        <v>0</v>
      </c>
      <c r="AE93" s="35">
        <v>1</v>
      </c>
      <c r="AF93" s="35">
        <v>0</v>
      </c>
      <c r="AH93" s="20">
        <f t="shared" si="52"/>
        <v>0</v>
      </c>
      <c r="AI93" s="20">
        <f t="shared" si="53"/>
        <v>0</v>
      </c>
      <c r="AJ93" s="20">
        <f t="shared" si="54"/>
        <v>0.03115537848605565</v>
      </c>
      <c r="AK93" s="20">
        <f t="shared" si="55"/>
        <v>0</v>
      </c>
      <c r="AL93" s="21">
        <f t="shared" si="56"/>
        <v>0.03115537848605565</v>
      </c>
    </row>
    <row r="94" spans="1:38" ht="12.75">
      <c r="A94" s="2">
        <v>40939</v>
      </c>
      <c r="B94" s="4">
        <v>9.98</v>
      </c>
      <c r="C94" s="4">
        <v>24.21</v>
      </c>
      <c r="D94" s="4">
        <v>131.2</v>
      </c>
      <c r="E94" s="4">
        <v>131.39</v>
      </c>
      <c r="G94" s="5">
        <f t="shared" si="38"/>
        <v>0.029927760577915574</v>
      </c>
      <c r="H94" s="5">
        <f t="shared" si="39"/>
        <v>0.04918743228602396</v>
      </c>
      <c r="I94" s="5">
        <f t="shared" si="40"/>
        <v>0.013832006800092778</v>
      </c>
      <c r="J94" s="5">
        <f t="shared" si="41"/>
        <v>0.023764999220819538</v>
      </c>
      <c r="L94" s="16">
        <f t="shared" si="42"/>
        <v>0.008978328173374671</v>
      </c>
      <c r="M94" s="16">
        <f t="shared" si="43"/>
        <v>0.014756229685807186</v>
      </c>
      <c r="N94" s="16">
        <f t="shared" si="44"/>
        <v>0.004149602040027833</v>
      </c>
      <c r="O94" s="16">
        <f t="shared" si="45"/>
        <v>0.002376499922081954</v>
      </c>
      <c r="P94" s="17">
        <f t="shared" si="46"/>
        <v>0.030260659821291645</v>
      </c>
      <c r="R94" s="34">
        <v>0</v>
      </c>
      <c r="S94" s="34">
        <v>0</v>
      </c>
      <c r="T94" s="34">
        <v>1</v>
      </c>
      <c r="U94" s="34">
        <v>0</v>
      </c>
      <c r="W94" s="18">
        <f t="shared" si="47"/>
        <v>0</v>
      </c>
      <c r="X94" s="18">
        <f t="shared" si="48"/>
        <v>0</v>
      </c>
      <c r="Y94" s="18">
        <f t="shared" si="49"/>
        <v>0.013832006800092778</v>
      </c>
      <c r="Z94" s="18">
        <f t="shared" si="50"/>
        <v>0</v>
      </c>
      <c r="AA94" s="19">
        <f t="shared" si="51"/>
        <v>0.013832006800092778</v>
      </c>
      <c r="AC94" s="35">
        <v>0</v>
      </c>
      <c r="AD94" s="35">
        <v>0</v>
      </c>
      <c r="AE94" s="35">
        <v>0.647</v>
      </c>
      <c r="AF94" s="35">
        <v>0.353</v>
      </c>
      <c r="AH94" s="20">
        <f t="shared" si="52"/>
        <v>0</v>
      </c>
      <c r="AI94" s="20">
        <f t="shared" si="53"/>
        <v>0</v>
      </c>
      <c r="AJ94" s="20">
        <f t="shared" si="54"/>
        <v>0.013832006800092778</v>
      </c>
      <c r="AK94" s="20">
        <f t="shared" si="55"/>
        <v>0</v>
      </c>
      <c r="AL94" s="21">
        <f t="shared" si="56"/>
        <v>0.013832006800092778</v>
      </c>
    </row>
    <row r="95" spans="1:38" ht="12.75">
      <c r="A95" s="2">
        <v>40968</v>
      </c>
      <c r="B95" s="4">
        <v>10.1875</v>
      </c>
      <c r="C95" s="4">
        <v>25.26</v>
      </c>
      <c r="D95" s="4">
        <v>132.95</v>
      </c>
      <c r="E95" s="4">
        <v>135.71</v>
      </c>
      <c r="G95" s="5">
        <f t="shared" si="38"/>
        <v>0.02079158316633256</v>
      </c>
      <c r="H95" s="5">
        <f t="shared" si="39"/>
        <v>0.04337050805452303</v>
      </c>
      <c r="I95" s="5">
        <f t="shared" si="40"/>
        <v>0.013338414634146423</v>
      </c>
      <c r="J95" s="5">
        <f t="shared" si="41"/>
        <v>0.03287921455209708</v>
      </c>
      <c r="L95" s="16">
        <f t="shared" si="42"/>
        <v>0.006237474949899768</v>
      </c>
      <c r="M95" s="16">
        <f t="shared" si="43"/>
        <v>0.013011152416356907</v>
      </c>
      <c r="N95" s="16">
        <f t="shared" si="44"/>
        <v>0.004001524390243927</v>
      </c>
      <c r="O95" s="16">
        <f t="shared" si="45"/>
        <v>0.003287921455209708</v>
      </c>
      <c r="P95" s="17">
        <f t="shared" si="46"/>
        <v>0.02653807321171031</v>
      </c>
      <c r="R95" s="34">
        <v>0</v>
      </c>
      <c r="S95" s="34">
        <v>0</v>
      </c>
      <c r="T95" s="34">
        <v>1</v>
      </c>
      <c r="U95" s="34">
        <v>0</v>
      </c>
      <c r="W95" s="18">
        <f t="shared" si="47"/>
        <v>0</v>
      </c>
      <c r="X95" s="18">
        <f t="shared" si="48"/>
        <v>0</v>
      </c>
      <c r="Y95" s="18">
        <f t="shared" si="49"/>
        <v>0.013338414634146423</v>
      </c>
      <c r="Z95" s="18">
        <f t="shared" si="50"/>
        <v>0</v>
      </c>
      <c r="AA95" s="19">
        <f t="shared" si="51"/>
        <v>0.013338414634146423</v>
      </c>
      <c r="AC95" s="35">
        <v>0.607</v>
      </c>
      <c r="AD95" s="35">
        <v>0</v>
      </c>
      <c r="AE95" s="35">
        <v>0.35</v>
      </c>
      <c r="AF95" s="35">
        <v>0.043</v>
      </c>
      <c r="AH95" s="20">
        <f t="shared" si="52"/>
        <v>0</v>
      </c>
      <c r="AI95" s="20">
        <f t="shared" si="53"/>
        <v>0</v>
      </c>
      <c r="AJ95" s="20">
        <f t="shared" si="54"/>
        <v>0.008629954268292736</v>
      </c>
      <c r="AK95" s="20">
        <f t="shared" si="55"/>
        <v>0.011606362736890268</v>
      </c>
      <c r="AL95" s="21">
        <f t="shared" si="56"/>
        <v>0.020236317005183004</v>
      </c>
    </row>
    <row r="96" spans="1:38" ht="12.75">
      <c r="A96" s="2">
        <v>40998</v>
      </c>
      <c r="B96" s="4">
        <v>10.525</v>
      </c>
      <c r="C96" s="4">
        <v>24.82</v>
      </c>
      <c r="D96" s="4">
        <v>132.62</v>
      </c>
      <c r="E96" s="4">
        <v>136.46</v>
      </c>
      <c r="G96" s="5">
        <f t="shared" si="38"/>
        <v>0.03312883435582825</v>
      </c>
      <c r="H96" s="5">
        <f t="shared" si="39"/>
        <v>-0.017418844022169533</v>
      </c>
      <c r="I96" s="5">
        <f t="shared" si="40"/>
        <v>-0.0024821361414064658</v>
      </c>
      <c r="J96" s="5">
        <f t="shared" si="41"/>
        <v>0.005526490310220344</v>
      </c>
      <c r="L96" s="16">
        <f t="shared" si="42"/>
        <v>0.009938650306748476</v>
      </c>
      <c r="M96" s="16">
        <f t="shared" si="43"/>
        <v>-0.00522565320665086</v>
      </c>
      <c r="N96" s="16">
        <f t="shared" si="44"/>
        <v>-0.0007446408424219397</v>
      </c>
      <c r="O96" s="16">
        <f t="shared" si="45"/>
        <v>0.0005526490310220344</v>
      </c>
      <c r="P96" s="17">
        <f t="shared" si="46"/>
        <v>0.0045210052886977105</v>
      </c>
      <c r="R96" s="34">
        <v>0.081</v>
      </c>
      <c r="S96" s="34">
        <v>0</v>
      </c>
      <c r="T96" s="34">
        <v>0.558</v>
      </c>
      <c r="U96" s="34">
        <v>0.361</v>
      </c>
      <c r="W96" s="18">
        <f t="shared" si="47"/>
        <v>0</v>
      </c>
      <c r="X96" s="18">
        <f t="shared" si="48"/>
        <v>0</v>
      </c>
      <c r="Y96" s="18">
        <f t="shared" si="49"/>
        <v>-0.0024821361414064658</v>
      </c>
      <c r="Z96" s="18">
        <f t="shared" si="50"/>
        <v>0</v>
      </c>
      <c r="AA96" s="19">
        <f t="shared" si="51"/>
        <v>-0.0024821361414064658</v>
      </c>
      <c r="AC96" s="35">
        <v>0.226</v>
      </c>
      <c r="AD96" s="35">
        <v>0</v>
      </c>
      <c r="AE96" s="35">
        <v>0.46</v>
      </c>
      <c r="AF96" s="35">
        <v>0.314</v>
      </c>
      <c r="AH96" s="20">
        <f t="shared" si="52"/>
        <v>0.02010920245398775</v>
      </c>
      <c r="AI96" s="20">
        <f t="shared" si="53"/>
        <v>0</v>
      </c>
      <c r="AJ96" s="20">
        <f t="shared" si="54"/>
        <v>-0.0008687476494922629</v>
      </c>
      <c r="AK96" s="20">
        <f t="shared" si="55"/>
        <v>0.0002376390833394748</v>
      </c>
      <c r="AL96" s="21">
        <f t="shared" si="56"/>
        <v>0.019478093887834964</v>
      </c>
    </row>
    <row r="97" spans="1:38" ht="12.75">
      <c r="A97" s="2">
        <v>41029</v>
      </c>
      <c r="B97" s="4">
        <v>10.53</v>
      </c>
      <c r="C97" s="4">
        <v>23.345</v>
      </c>
      <c r="D97" s="4">
        <v>132.6</v>
      </c>
      <c r="E97" s="4">
        <v>135.07</v>
      </c>
      <c r="G97" s="5">
        <f t="shared" si="38"/>
        <v>0.00047505938242276</v>
      </c>
      <c r="H97" s="5">
        <f t="shared" si="39"/>
        <v>-0.059427880741337646</v>
      </c>
      <c r="I97" s="5">
        <f t="shared" si="40"/>
        <v>-0.00015080681646817418</v>
      </c>
      <c r="J97" s="5">
        <f t="shared" si="41"/>
        <v>-0.010186135131174057</v>
      </c>
      <c r="L97" s="16">
        <f t="shared" si="42"/>
        <v>0.000142517814726828</v>
      </c>
      <c r="M97" s="16">
        <f t="shared" si="43"/>
        <v>-0.017828364222401295</v>
      </c>
      <c r="N97" s="16">
        <f t="shared" si="44"/>
        <v>-4.524204494045225E-05</v>
      </c>
      <c r="O97" s="16">
        <f t="shared" si="45"/>
        <v>-0.0010186135131174058</v>
      </c>
      <c r="P97" s="17">
        <f t="shared" si="46"/>
        <v>-0.01874970196573232</v>
      </c>
      <c r="R97" s="34">
        <v>0.395</v>
      </c>
      <c r="S97" s="34">
        <v>0.004</v>
      </c>
      <c r="T97" s="34">
        <v>0.308</v>
      </c>
      <c r="U97" s="34">
        <v>0.293</v>
      </c>
      <c r="W97" s="18">
        <f t="shared" si="47"/>
        <v>3.847980997624356E-05</v>
      </c>
      <c r="X97" s="18">
        <f t="shared" si="48"/>
        <v>0</v>
      </c>
      <c r="Y97" s="18">
        <f t="shared" si="49"/>
        <v>-8.41502035892412E-05</v>
      </c>
      <c r="Z97" s="18">
        <f t="shared" si="50"/>
        <v>-0.0036771947823538344</v>
      </c>
      <c r="AA97" s="19">
        <f t="shared" si="51"/>
        <v>-0.003722865175966832</v>
      </c>
      <c r="AC97" s="35">
        <v>0.385</v>
      </c>
      <c r="AD97" s="35">
        <v>0.036</v>
      </c>
      <c r="AE97" s="35">
        <v>0.296</v>
      </c>
      <c r="AF97" s="35">
        <v>0.283</v>
      </c>
      <c r="AH97" s="20">
        <f t="shared" si="52"/>
        <v>0.00010736342042754377</v>
      </c>
      <c r="AI97" s="20">
        <f t="shared" si="53"/>
        <v>0</v>
      </c>
      <c r="AJ97" s="20">
        <f t="shared" si="54"/>
        <v>-6.937113557536013E-05</v>
      </c>
      <c r="AK97" s="20">
        <f t="shared" si="55"/>
        <v>-0.003198446431188654</v>
      </c>
      <c r="AL97" s="21">
        <f t="shared" si="56"/>
        <v>-0.0031604541463364703</v>
      </c>
    </row>
    <row r="98" spans="1:38" ht="12.75">
      <c r="A98" s="2">
        <v>41060</v>
      </c>
      <c r="B98" s="4">
        <v>10.4825</v>
      </c>
      <c r="C98" s="4">
        <v>21.655</v>
      </c>
      <c r="D98" s="4">
        <v>132.48</v>
      </c>
      <c r="E98" s="4">
        <v>138.13</v>
      </c>
      <c r="G98" s="5">
        <f t="shared" si="38"/>
        <v>-0.004510921177587779</v>
      </c>
      <c r="H98" s="5">
        <f t="shared" si="39"/>
        <v>-0.07239237524095088</v>
      </c>
      <c r="I98" s="5">
        <f t="shared" si="40"/>
        <v>-0.0009049773755656076</v>
      </c>
      <c r="J98" s="5">
        <f t="shared" si="41"/>
        <v>0.022654919671281526</v>
      </c>
      <c r="L98" s="16">
        <f t="shared" si="42"/>
        <v>-0.0013532763532763336</v>
      </c>
      <c r="M98" s="16">
        <f t="shared" si="43"/>
        <v>-0.021717712572285264</v>
      </c>
      <c r="N98" s="16">
        <f t="shared" si="44"/>
        <v>-0.0002714932126696823</v>
      </c>
      <c r="O98" s="16">
        <f t="shared" si="45"/>
        <v>0.002265491967128153</v>
      </c>
      <c r="P98" s="17">
        <f t="shared" si="46"/>
        <v>-0.021076990171103125</v>
      </c>
      <c r="R98" s="34">
        <v>0.381</v>
      </c>
      <c r="S98" s="34">
        <v>0.043</v>
      </c>
      <c r="T98" s="34">
        <v>0.301</v>
      </c>
      <c r="U98" s="34">
        <v>0.275</v>
      </c>
      <c r="W98" s="18">
        <f t="shared" si="47"/>
        <v>-0.0017818138651471728</v>
      </c>
      <c r="X98" s="18">
        <f t="shared" si="48"/>
        <v>-0.0002895695009638035</v>
      </c>
      <c r="Y98" s="18">
        <f t="shared" si="49"/>
        <v>-0.0002787330316742072</v>
      </c>
      <c r="Z98" s="18">
        <f t="shared" si="50"/>
        <v>0.006637891463685487</v>
      </c>
      <c r="AA98" s="19">
        <f t="shared" si="51"/>
        <v>0.004287775065900303</v>
      </c>
      <c r="AC98" s="35">
        <v>0.359</v>
      </c>
      <c r="AD98" s="35">
        <v>0.112</v>
      </c>
      <c r="AE98" s="35">
        <v>0.274</v>
      </c>
      <c r="AF98" s="35">
        <v>0.255</v>
      </c>
      <c r="AH98" s="20">
        <f t="shared" si="52"/>
        <v>-0.001736704653371295</v>
      </c>
      <c r="AI98" s="20">
        <f t="shared" si="53"/>
        <v>-0.0026061255086742316</v>
      </c>
      <c r="AJ98" s="20">
        <f t="shared" si="54"/>
        <v>-0.00026787330316741984</v>
      </c>
      <c r="AK98" s="20">
        <f t="shared" si="55"/>
        <v>0.006411342266972671</v>
      </c>
      <c r="AL98" s="21">
        <f t="shared" si="56"/>
        <v>0.001800638801759724</v>
      </c>
    </row>
    <row r="99" spans="1:38" ht="12.75">
      <c r="A99" s="2">
        <v>41089</v>
      </c>
      <c r="B99" s="4">
        <v>10.655</v>
      </c>
      <c r="C99" s="4">
        <v>23.38</v>
      </c>
      <c r="D99" s="4">
        <v>132.47</v>
      </c>
      <c r="E99" s="4">
        <v>135.56</v>
      </c>
      <c r="G99" s="5">
        <f t="shared" si="38"/>
        <v>0.01645599809205822</v>
      </c>
      <c r="H99" s="5">
        <f t="shared" si="39"/>
        <v>0.07965827753405663</v>
      </c>
      <c r="I99" s="5">
        <f t="shared" si="40"/>
        <v>-7.548309178739832E-05</v>
      </c>
      <c r="J99" s="5">
        <f t="shared" si="41"/>
        <v>-0.01860566133352637</v>
      </c>
      <c r="L99" s="16">
        <f t="shared" si="42"/>
        <v>0.004936799427617466</v>
      </c>
      <c r="M99" s="16">
        <f t="shared" si="43"/>
        <v>0.023897483260216987</v>
      </c>
      <c r="N99" s="16">
        <f t="shared" si="44"/>
        <v>-2.2644927536219494E-05</v>
      </c>
      <c r="O99" s="16">
        <f t="shared" si="45"/>
        <v>-0.001860566133352637</v>
      </c>
      <c r="P99" s="17">
        <f t="shared" si="46"/>
        <v>0.026951071626945596</v>
      </c>
      <c r="R99" s="34">
        <v>0.269</v>
      </c>
      <c r="S99" s="34">
        <v>0</v>
      </c>
      <c r="T99" s="34">
        <v>0.452</v>
      </c>
      <c r="U99" s="34">
        <v>0.279</v>
      </c>
      <c r="W99" s="18">
        <f t="shared" si="47"/>
        <v>0.006269735273074182</v>
      </c>
      <c r="X99" s="18">
        <f t="shared" si="48"/>
        <v>0.003425305933964435</v>
      </c>
      <c r="Y99" s="18">
        <f t="shared" si="49"/>
        <v>-2.272041062800689E-05</v>
      </c>
      <c r="Z99" s="18">
        <f t="shared" si="50"/>
        <v>-0.005116556866719752</v>
      </c>
      <c r="AA99" s="19">
        <f t="shared" si="51"/>
        <v>0.004555763929690857</v>
      </c>
      <c r="AC99" s="35">
        <v>0.358</v>
      </c>
      <c r="AD99" s="35">
        <v>0.065</v>
      </c>
      <c r="AE99" s="35">
        <v>0.318</v>
      </c>
      <c r="AF99" s="35">
        <v>0.259</v>
      </c>
      <c r="AH99" s="20">
        <f t="shared" si="52"/>
        <v>0.005907703315048901</v>
      </c>
      <c r="AI99" s="20">
        <f t="shared" si="53"/>
        <v>0.008921727083814343</v>
      </c>
      <c r="AJ99" s="20">
        <f t="shared" si="54"/>
        <v>-2.068236714974714E-05</v>
      </c>
      <c r="AK99" s="20">
        <f t="shared" si="55"/>
        <v>-0.004744443640049224</v>
      </c>
      <c r="AL99" s="21">
        <f t="shared" si="56"/>
        <v>0.010064304391664274</v>
      </c>
    </row>
    <row r="100" spans="1:38" ht="12.75">
      <c r="A100" s="2">
        <v>41121</v>
      </c>
      <c r="B100" s="4">
        <v>11.2284</v>
      </c>
      <c r="C100" s="4">
        <v>23.302</v>
      </c>
      <c r="D100" s="4">
        <v>134.054</v>
      </c>
      <c r="E100" s="4">
        <v>139.59</v>
      </c>
      <c r="G100" s="5">
        <f t="shared" si="38"/>
        <v>0.05381511027686536</v>
      </c>
      <c r="H100" s="5">
        <f t="shared" si="39"/>
        <v>-0.0033361847733105465</v>
      </c>
      <c r="I100" s="5">
        <f t="shared" si="40"/>
        <v>0.01195742432248803</v>
      </c>
      <c r="J100" s="5">
        <f t="shared" si="41"/>
        <v>0.029728533490705145</v>
      </c>
      <c r="L100" s="16">
        <f t="shared" si="42"/>
        <v>0.016144533083059607</v>
      </c>
      <c r="M100" s="16">
        <f t="shared" si="43"/>
        <v>-0.0010008554319931638</v>
      </c>
      <c r="N100" s="16">
        <f t="shared" si="44"/>
        <v>0.003587227296746409</v>
      </c>
      <c r="O100" s="16">
        <f t="shared" si="45"/>
        <v>0.002972853349070515</v>
      </c>
      <c r="P100" s="17">
        <f t="shared" si="46"/>
        <v>0.02170375829688337</v>
      </c>
      <c r="R100" s="34">
        <v>0</v>
      </c>
      <c r="S100" s="34">
        <v>0</v>
      </c>
      <c r="T100" s="34">
        <v>0.832</v>
      </c>
      <c r="U100" s="34">
        <v>0.168</v>
      </c>
      <c r="W100" s="18">
        <f t="shared" si="47"/>
        <v>0.014476264664476783</v>
      </c>
      <c r="X100" s="18">
        <f t="shared" si="48"/>
        <v>0</v>
      </c>
      <c r="Y100" s="18">
        <f t="shared" si="49"/>
        <v>0.00540475579376459</v>
      </c>
      <c r="Z100" s="18">
        <f t="shared" si="50"/>
        <v>0.008294260843906736</v>
      </c>
      <c r="AA100" s="19">
        <f t="shared" si="51"/>
        <v>0.02817528130214811</v>
      </c>
      <c r="AC100" s="35">
        <v>0</v>
      </c>
      <c r="AD100" s="35">
        <v>0</v>
      </c>
      <c r="AE100" s="35">
        <v>0.594</v>
      </c>
      <c r="AF100" s="35">
        <v>0.406</v>
      </c>
      <c r="AH100" s="20">
        <f t="shared" si="52"/>
        <v>0.0192658094791178</v>
      </c>
      <c r="AI100" s="20">
        <f t="shared" si="53"/>
        <v>-0.00021685201026518553</v>
      </c>
      <c r="AJ100" s="20">
        <f t="shared" si="54"/>
        <v>0.003802460934551194</v>
      </c>
      <c r="AK100" s="20">
        <f t="shared" si="55"/>
        <v>0.007699690174092633</v>
      </c>
      <c r="AL100" s="21">
        <f t="shared" si="56"/>
        <v>0.03055110857749644</v>
      </c>
    </row>
    <row r="101" spans="1:38" ht="12.75">
      <c r="A101" s="2">
        <v>41152</v>
      </c>
      <c r="B101" s="4">
        <v>11.16</v>
      </c>
      <c r="C101" s="4">
        <v>24.385</v>
      </c>
      <c r="D101" s="4">
        <v>135.25</v>
      </c>
      <c r="E101" s="4">
        <v>140.92</v>
      </c>
      <c r="G101" s="5">
        <f aca="true" t="shared" si="57" ref="G101:G110">+B101/B100-1</f>
        <v>-0.006091696056428342</v>
      </c>
      <c r="H101" s="5">
        <f aca="true" t="shared" si="58" ref="H101:H110">+C101/C100-1</f>
        <v>0.04647669727920367</v>
      </c>
      <c r="I101" s="5">
        <f aca="true" t="shared" si="59" ref="I101:I110">+D101/D100-1</f>
        <v>0.00892177779103931</v>
      </c>
      <c r="J101" s="5">
        <f aca="true" t="shared" si="60" ref="J101:J110">+E101/E100-1</f>
        <v>0.009527903144924244</v>
      </c>
      <c r="L101" s="16">
        <f t="shared" si="42"/>
        <v>-0.0018275088169285025</v>
      </c>
      <c r="M101" s="16">
        <f t="shared" si="43"/>
        <v>0.013943009183761101</v>
      </c>
      <c r="N101" s="16">
        <f t="shared" si="44"/>
        <v>0.0026765333373117927</v>
      </c>
      <c r="O101" s="16">
        <f t="shared" si="45"/>
        <v>0.0009527903144924244</v>
      </c>
      <c r="P101" s="17">
        <f t="shared" si="46"/>
        <v>0.015744824018636815</v>
      </c>
      <c r="R101" s="34">
        <v>0.057</v>
      </c>
      <c r="S101" s="34">
        <v>0</v>
      </c>
      <c r="T101" s="34">
        <v>0.538</v>
      </c>
      <c r="U101" s="34">
        <v>0.405</v>
      </c>
      <c r="W101" s="18">
        <f t="shared" si="47"/>
        <v>0</v>
      </c>
      <c r="X101" s="18">
        <f t="shared" si="48"/>
        <v>0</v>
      </c>
      <c r="Y101" s="18">
        <f t="shared" si="49"/>
        <v>0.007422919122144705</v>
      </c>
      <c r="Z101" s="18">
        <f t="shared" si="50"/>
        <v>0.001600687728347273</v>
      </c>
      <c r="AA101" s="19">
        <f t="shared" si="51"/>
        <v>0.009023606850491979</v>
      </c>
      <c r="AC101" s="35">
        <v>0.302</v>
      </c>
      <c r="AD101" s="35">
        <v>0</v>
      </c>
      <c r="AE101" s="35">
        <v>0.372</v>
      </c>
      <c r="AF101" s="35">
        <v>0.326</v>
      </c>
      <c r="AH101" s="20">
        <f t="shared" si="52"/>
        <v>0</v>
      </c>
      <c r="AI101" s="20">
        <f t="shared" si="53"/>
        <v>0</v>
      </c>
      <c r="AJ101" s="20">
        <f t="shared" si="54"/>
        <v>0.0052995360078773495</v>
      </c>
      <c r="AK101" s="20">
        <f t="shared" si="55"/>
        <v>0.003868328676839243</v>
      </c>
      <c r="AL101" s="21">
        <f t="shared" si="56"/>
        <v>0.009167864684716592</v>
      </c>
    </row>
    <row r="102" spans="1:38" ht="12.75">
      <c r="A102" s="2">
        <v>41180</v>
      </c>
      <c r="B102" s="4">
        <v>11.147</v>
      </c>
      <c r="C102" s="4">
        <v>24.776</v>
      </c>
      <c r="D102" s="4">
        <v>136.58</v>
      </c>
      <c r="E102" s="4">
        <v>144.86</v>
      </c>
      <c r="G102" s="5">
        <f t="shared" si="57"/>
        <v>-0.00116487455197134</v>
      </c>
      <c r="H102" s="5">
        <f t="shared" si="58"/>
        <v>0.016034447406192198</v>
      </c>
      <c r="I102" s="5">
        <f t="shared" si="59"/>
        <v>0.009833641404805915</v>
      </c>
      <c r="J102" s="5">
        <f t="shared" si="60"/>
        <v>0.02795912574510373</v>
      </c>
      <c r="L102" s="16">
        <f aca="true" t="shared" si="61" ref="L102:L109">L$2*G102</f>
        <v>-0.00034946236559140197</v>
      </c>
      <c r="M102" s="16">
        <f aca="true" t="shared" si="62" ref="M102:M109">M$2*H102</f>
        <v>0.004810334221857659</v>
      </c>
      <c r="N102" s="16">
        <f aca="true" t="shared" si="63" ref="N102:N109">N$2*I102</f>
        <v>0.0029500924214417744</v>
      </c>
      <c r="O102" s="16">
        <f aca="true" t="shared" si="64" ref="O102:O109">O$2*J102</f>
        <v>0.002795912574510373</v>
      </c>
      <c r="P102" s="17">
        <f aca="true" t="shared" si="65" ref="P102:P109">SUM(L102:O102)</f>
        <v>0.010206876852218405</v>
      </c>
      <c r="R102" s="34">
        <v>0.287</v>
      </c>
      <c r="S102" s="34">
        <v>0</v>
      </c>
      <c r="T102" s="34">
        <v>0.422</v>
      </c>
      <c r="U102" s="34">
        <v>0.291</v>
      </c>
      <c r="W102" s="18">
        <f aca="true" t="shared" si="66" ref="W102:W110">+R101*G102</f>
        <v>-6.639784946236638E-05</v>
      </c>
      <c r="X102" s="18">
        <f aca="true" t="shared" si="67" ref="X102:X110">+S101*H102</f>
        <v>0</v>
      </c>
      <c r="Y102" s="18">
        <f aca="true" t="shared" si="68" ref="Y102:Y110">+T101*I102</f>
        <v>0.005290499075785582</v>
      </c>
      <c r="Z102" s="18">
        <f aca="true" t="shared" si="69" ref="Z102:Z110">+U101*J102</f>
        <v>0.011323445926767012</v>
      </c>
      <c r="AA102" s="19">
        <f aca="true" t="shared" si="70" ref="AA102:AA110">SUM(W102:Z102)</f>
        <v>0.016547547153090227</v>
      </c>
      <c r="AC102" s="35">
        <v>0.372</v>
      </c>
      <c r="AD102" s="35">
        <v>0.06</v>
      </c>
      <c r="AE102" s="35">
        <v>0.296</v>
      </c>
      <c r="AF102" s="35">
        <v>0.272</v>
      </c>
      <c r="AH102" s="20">
        <f aca="true" t="shared" si="71" ref="AH102:AH110">+AC101*G102</f>
        <v>-0.00035179211469534466</v>
      </c>
      <c r="AI102" s="20">
        <f aca="true" t="shared" si="72" ref="AI102:AI110">+AD101*H102</f>
        <v>0</v>
      </c>
      <c r="AJ102" s="20">
        <f aca="true" t="shared" si="73" ref="AJ102:AJ110">+AE101*I102</f>
        <v>0.0036581146025878005</v>
      </c>
      <c r="AK102" s="20">
        <f aca="true" t="shared" si="74" ref="AK102:AK110">+AF101*J102</f>
        <v>0.009114674992903816</v>
      </c>
      <c r="AL102" s="21">
        <f aca="true" t="shared" si="75" ref="AL102:AL110">SUM(AH102:AK102)</f>
        <v>0.012420997480796272</v>
      </c>
    </row>
    <row r="103" spans="1:38" ht="12.75">
      <c r="A103" s="2">
        <v>41213</v>
      </c>
      <c r="B103" s="4">
        <v>10.835</v>
      </c>
      <c r="C103" s="4">
        <v>25.145</v>
      </c>
      <c r="D103" s="4">
        <v>137.28</v>
      </c>
      <c r="E103" s="4">
        <v>146.82</v>
      </c>
      <c r="G103" s="5">
        <f t="shared" si="57"/>
        <v>-0.027989593612631092</v>
      </c>
      <c r="H103" s="5">
        <f t="shared" si="58"/>
        <v>0.014893445269615668</v>
      </c>
      <c r="I103" s="5">
        <f t="shared" si="59"/>
        <v>0.005125201347195629</v>
      </c>
      <c r="J103" s="5">
        <f t="shared" si="60"/>
        <v>0.013530305122186892</v>
      </c>
      <c r="L103" s="16">
        <f t="shared" si="61"/>
        <v>-0.008396878083789328</v>
      </c>
      <c r="M103" s="16">
        <f t="shared" si="62"/>
        <v>0.0044680335808847</v>
      </c>
      <c r="N103" s="16">
        <f t="shared" si="63"/>
        <v>0.0015375604041586888</v>
      </c>
      <c r="O103" s="16">
        <f t="shared" si="64"/>
        <v>0.0013530305122186892</v>
      </c>
      <c r="P103" s="17">
        <f t="shared" si="65"/>
        <v>-0.0010382535865272498</v>
      </c>
      <c r="R103" s="34">
        <v>0.332</v>
      </c>
      <c r="S103" s="34">
        <v>0.07</v>
      </c>
      <c r="T103" s="34">
        <v>0.328</v>
      </c>
      <c r="U103" s="34">
        <v>0.27</v>
      </c>
      <c r="W103" s="18">
        <f t="shared" si="66"/>
        <v>-0.008033013366825123</v>
      </c>
      <c r="X103" s="18">
        <f t="shared" si="67"/>
        <v>0</v>
      </c>
      <c r="Y103" s="18">
        <f t="shared" si="68"/>
        <v>0.0021628349685165553</v>
      </c>
      <c r="Z103" s="18">
        <f t="shared" si="69"/>
        <v>0.0039373187905563855</v>
      </c>
      <c r="AA103" s="19">
        <f t="shared" si="70"/>
        <v>-0.0019328596077521814</v>
      </c>
      <c r="AC103" s="35">
        <v>0.308</v>
      </c>
      <c r="AD103" s="35">
        <v>0.242</v>
      </c>
      <c r="AE103" s="35">
        <v>0.232</v>
      </c>
      <c r="AF103" s="35">
        <v>0.218</v>
      </c>
      <c r="AH103" s="20">
        <f t="shared" si="71"/>
        <v>-0.010412128823898767</v>
      </c>
      <c r="AI103" s="20">
        <f t="shared" si="72"/>
        <v>0.00089360671617694</v>
      </c>
      <c r="AJ103" s="20">
        <f t="shared" si="73"/>
        <v>0.0015170595987699061</v>
      </c>
      <c r="AK103" s="20">
        <f t="shared" si="74"/>
        <v>0.003680242993234835</v>
      </c>
      <c r="AL103" s="21">
        <f t="shared" si="75"/>
        <v>-0.004321219515717085</v>
      </c>
    </row>
    <row r="104" spans="1:38" ht="12.75">
      <c r="A104" s="2">
        <v>41243</v>
      </c>
      <c r="B104" s="4">
        <v>10.8225</v>
      </c>
      <c r="C104" s="4">
        <v>25.92</v>
      </c>
      <c r="D104" s="4">
        <v>138.49</v>
      </c>
      <c r="E104" s="4">
        <v>151.1</v>
      </c>
      <c r="G104" s="5">
        <f t="shared" si="57"/>
        <v>-0.0011536686663591311</v>
      </c>
      <c r="H104" s="5">
        <f t="shared" si="58"/>
        <v>0.030821236826406917</v>
      </c>
      <c r="I104" s="5">
        <f t="shared" si="59"/>
        <v>0.008814102564102644</v>
      </c>
      <c r="J104" s="5">
        <f t="shared" si="60"/>
        <v>0.02915134177904921</v>
      </c>
      <c r="L104" s="16">
        <f t="shared" si="61"/>
        <v>-0.0003461005999077393</v>
      </c>
      <c r="M104" s="16">
        <f t="shared" si="62"/>
        <v>0.009246371047922074</v>
      </c>
      <c r="N104" s="16">
        <f t="shared" si="63"/>
        <v>0.0026442307692307932</v>
      </c>
      <c r="O104" s="16">
        <f t="shared" si="64"/>
        <v>0.0029151341779049215</v>
      </c>
      <c r="P104" s="17">
        <f t="shared" si="65"/>
        <v>0.014459635395150048</v>
      </c>
      <c r="R104" s="34">
        <v>0.315</v>
      </c>
      <c r="S104" s="34">
        <v>0.037</v>
      </c>
      <c r="T104" s="34">
        <v>0.357</v>
      </c>
      <c r="U104" s="34">
        <v>0.291</v>
      </c>
      <c r="W104" s="18">
        <f t="shared" si="66"/>
        <v>-0.00038301799723123155</v>
      </c>
      <c r="X104" s="18">
        <f t="shared" si="67"/>
        <v>0.0021574865778484845</v>
      </c>
      <c r="Y104" s="18">
        <f t="shared" si="68"/>
        <v>0.002891025641025667</v>
      </c>
      <c r="Z104" s="18">
        <f t="shared" si="69"/>
        <v>0.007870862280343288</v>
      </c>
      <c r="AA104" s="19">
        <f t="shared" si="70"/>
        <v>0.012536356501986208</v>
      </c>
      <c r="AC104" s="35">
        <v>0.305</v>
      </c>
      <c r="AD104" s="35">
        <v>0.206</v>
      </c>
      <c r="AE104" s="35">
        <v>0.256</v>
      </c>
      <c r="AF104" s="35">
        <v>0.233</v>
      </c>
      <c r="AH104" s="20">
        <f t="shared" si="71"/>
        <v>-0.0003553299492386124</v>
      </c>
      <c r="AI104" s="20">
        <f t="shared" si="72"/>
        <v>0.007458739311990474</v>
      </c>
      <c r="AJ104" s="20">
        <f t="shared" si="73"/>
        <v>0.0020448717948718135</v>
      </c>
      <c r="AK104" s="20">
        <f t="shared" si="74"/>
        <v>0.006354992507832728</v>
      </c>
      <c r="AL104" s="21">
        <f t="shared" si="75"/>
        <v>0.015503273665456403</v>
      </c>
    </row>
    <row r="105" spans="1:38" ht="12.75">
      <c r="A105" s="2">
        <v>41271</v>
      </c>
      <c r="B105" s="4">
        <v>10.65</v>
      </c>
      <c r="C105" s="4">
        <v>26.39</v>
      </c>
      <c r="D105" s="4">
        <v>139.1</v>
      </c>
      <c r="E105" s="4">
        <v>152.23</v>
      </c>
      <c r="G105" s="5">
        <f t="shared" si="57"/>
        <v>-0.01593901593901592</v>
      </c>
      <c r="H105" s="5">
        <f t="shared" si="58"/>
        <v>0.018132716049382713</v>
      </c>
      <c r="I105" s="5">
        <f t="shared" si="59"/>
        <v>0.004404650155245715</v>
      </c>
      <c r="J105" s="5">
        <f t="shared" si="60"/>
        <v>0.007478491065519455</v>
      </c>
      <c r="L105" s="16">
        <f t="shared" si="61"/>
        <v>-0.004781704781704776</v>
      </c>
      <c r="M105" s="16">
        <f t="shared" si="62"/>
        <v>0.005439814814814814</v>
      </c>
      <c r="N105" s="16">
        <f t="shared" si="63"/>
        <v>0.0013213950465737145</v>
      </c>
      <c r="O105" s="16">
        <f t="shared" si="64"/>
        <v>0.0007478491065519455</v>
      </c>
      <c r="P105" s="17">
        <f t="shared" si="65"/>
        <v>0.0027273541862356983</v>
      </c>
      <c r="R105" s="34">
        <v>0.255</v>
      </c>
      <c r="S105" s="34">
        <v>0</v>
      </c>
      <c r="T105" s="34">
        <v>0.482</v>
      </c>
      <c r="U105" s="34">
        <v>0.263</v>
      </c>
      <c r="W105" s="18">
        <f t="shared" si="66"/>
        <v>-0.005020790020790015</v>
      </c>
      <c r="X105" s="18">
        <f t="shared" si="67"/>
        <v>0.0006709104938271604</v>
      </c>
      <c r="Y105" s="18">
        <f t="shared" si="68"/>
        <v>0.0015724601054227202</v>
      </c>
      <c r="Z105" s="18">
        <f t="shared" si="69"/>
        <v>0.0021762409000661612</v>
      </c>
      <c r="AA105" s="19">
        <f t="shared" si="70"/>
        <v>-0.0006011785214739729</v>
      </c>
      <c r="AC105" s="35">
        <v>0.38</v>
      </c>
      <c r="AD105" s="35">
        <v>0.027</v>
      </c>
      <c r="AE105" s="35">
        <v>0.318</v>
      </c>
      <c r="AF105" s="35">
        <v>0.275</v>
      </c>
      <c r="AH105" s="20">
        <f t="shared" si="71"/>
        <v>-0.004861399861399856</v>
      </c>
      <c r="AI105" s="20">
        <f t="shared" si="72"/>
        <v>0.0037353395061728387</v>
      </c>
      <c r="AJ105" s="20">
        <f t="shared" si="73"/>
        <v>0.001127590439742903</v>
      </c>
      <c r="AK105" s="20">
        <f t="shared" si="74"/>
        <v>0.001742488418266033</v>
      </c>
      <c r="AL105" s="21">
        <f t="shared" si="75"/>
        <v>0.0017440185027819191</v>
      </c>
    </row>
    <row r="106" spans="1:38" ht="12.75">
      <c r="A106" s="2">
        <v>41305</v>
      </c>
      <c r="B106" s="4">
        <v>11.0225</v>
      </c>
      <c r="C106" s="4">
        <v>27.19</v>
      </c>
      <c r="D106" s="4">
        <v>138.26</v>
      </c>
      <c r="E106" s="4">
        <v>151.97</v>
      </c>
      <c r="G106" s="5">
        <f t="shared" si="57"/>
        <v>0.03497652582159638</v>
      </c>
      <c r="H106" s="5">
        <f t="shared" si="58"/>
        <v>0.03031451307313371</v>
      </c>
      <c r="I106" s="5">
        <f t="shared" si="59"/>
        <v>-0.0060388209920920755</v>
      </c>
      <c r="J106" s="5">
        <f t="shared" si="60"/>
        <v>-0.0017079419299743659</v>
      </c>
      <c r="L106" s="16">
        <f t="shared" si="61"/>
        <v>0.010492957746478914</v>
      </c>
      <c r="M106" s="16">
        <f t="shared" si="62"/>
        <v>0.009094353921940112</v>
      </c>
      <c r="N106" s="16">
        <f t="shared" si="63"/>
        <v>-0.0018116462976276225</v>
      </c>
      <c r="O106" s="16">
        <f t="shared" si="64"/>
        <v>-0.0001707941929974366</v>
      </c>
      <c r="P106" s="17">
        <f t="shared" si="65"/>
        <v>0.017604871177793965</v>
      </c>
      <c r="R106" s="34">
        <v>0.32</v>
      </c>
      <c r="S106" s="34">
        <v>0.06</v>
      </c>
      <c r="T106" s="34">
        <v>0.319</v>
      </c>
      <c r="U106" s="34">
        <v>0.301</v>
      </c>
      <c r="W106" s="18">
        <f t="shared" si="66"/>
        <v>0.008919014084507078</v>
      </c>
      <c r="X106" s="18">
        <f t="shared" si="67"/>
        <v>0</v>
      </c>
      <c r="Y106" s="18">
        <f t="shared" si="68"/>
        <v>-0.00291071171818838</v>
      </c>
      <c r="Z106" s="18">
        <f t="shared" si="69"/>
        <v>-0.00044918872758325823</v>
      </c>
      <c r="AA106" s="19">
        <f t="shared" si="70"/>
        <v>0.00555911363873544</v>
      </c>
      <c r="AC106" s="35">
        <v>0.311</v>
      </c>
      <c r="AD106" s="35">
        <v>0.176</v>
      </c>
      <c r="AE106" s="35">
        <v>0.261</v>
      </c>
      <c r="AF106" s="35">
        <v>0.252</v>
      </c>
      <c r="AH106" s="20">
        <f t="shared" si="71"/>
        <v>0.013291079812206626</v>
      </c>
      <c r="AI106" s="20">
        <f t="shared" si="72"/>
        <v>0.0008184918529746101</v>
      </c>
      <c r="AJ106" s="20">
        <f t="shared" si="73"/>
        <v>-0.00192034507548528</v>
      </c>
      <c r="AK106" s="20">
        <f t="shared" si="74"/>
        <v>-0.00046968403074295066</v>
      </c>
      <c r="AL106" s="21">
        <f t="shared" si="75"/>
        <v>0.011719542558953005</v>
      </c>
    </row>
    <row r="107" spans="1:38" ht="12.75">
      <c r="A107" s="2">
        <v>41333</v>
      </c>
      <c r="B107" s="4">
        <v>11.56</v>
      </c>
      <c r="C107" s="4">
        <v>26.43</v>
      </c>
      <c r="D107" s="4">
        <v>138.91</v>
      </c>
      <c r="E107" s="4">
        <v>151.49</v>
      </c>
      <c r="G107" s="5">
        <f t="shared" si="57"/>
        <v>0.04876389203901099</v>
      </c>
      <c r="H107" s="5">
        <f t="shared" si="58"/>
        <v>-0.02795145273997801</v>
      </c>
      <c r="I107" s="5">
        <f t="shared" si="59"/>
        <v>0.004701287429480727</v>
      </c>
      <c r="J107" s="5">
        <f t="shared" si="60"/>
        <v>-0.003158518128577925</v>
      </c>
      <c r="L107" s="16">
        <f t="shared" si="61"/>
        <v>0.014629167611703298</v>
      </c>
      <c r="M107" s="16">
        <f t="shared" si="62"/>
        <v>-0.008385435821993402</v>
      </c>
      <c r="N107" s="16">
        <f t="shared" si="63"/>
        <v>0.0014103862288442181</v>
      </c>
      <c r="O107" s="16">
        <f t="shared" si="64"/>
        <v>-0.00031585181285779255</v>
      </c>
      <c r="P107" s="17">
        <f t="shared" si="65"/>
        <v>0.0073382662056963215</v>
      </c>
      <c r="R107" s="34">
        <v>0.332</v>
      </c>
      <c r="S107" s="34">
        <v>0.083</v>
      </c>
      <c r="T107" s="34">
        <v>0.297</v>
      </c>
      <c r="U107" s="34">
        <v>0.288</v>
      </c>
      <c r="W107" s="18">
        <f t="shared" si="66"/>
        <v>0.015604445452483517</v>
      </c>
      <c r="X107" s="18">
        <f t="shared" si="67"/>
        <v>-0.0016770871643986805</v>
      </c>
      <c r="Y107" s="18">
        <f t="shared" si="68"/>
        <v>0.001499710690004352</v>
      </c>
      <c r="Z107" s="18">
        <f t="shared" si="69"/>
        <v>-0.0009507139567019555</v>
      </c>
      <c r="AA107" s="19">
        <f t="shared" si="70"/>
        <v>0.014476355021387232</v>
      </c>
      <c r="AC107" s="35">
        <v>0.316</v>
      </c>
      <c r="AD107" s="35">
        <v>0.192</v>
      </c>
      <c r="AE107" s="35">
        <v>0.248</v>
      </c>
      <c r="AF107" s="35">
        <v>0.244</v>
      </c>
      <c r="AH107" s="20">
        <f t="shared" si="71"/>
        <v>0.015165570424132418</v>
      </c>
      <c r="AI107" s="20">
        <f t="shared" si="72"/>
        <v>-0.004919455682236129</v>
      </c>
      <c r="AJ107" s="20">
        <f t="shared" si="73"/>
        <v>0.0012270360190944699</v>
      </c>
      <c r="AK107" s="20">
        <f t="shared" si="74"/>
        <v>-0.0007959465684016371</v>
      </c>
      <c r="AL107" s="21">
        <f t="shared" si="75"/>
        <v>0.010677204192589121</v>
      </c>
    </row>
    <row r="108" spans="1:38" ht="12.75">
      <c r="A108" s="2">
        <v>41361</v>
      </c>
      <c r="B108" s="4">
        <v>12.165</v>
      </c>
      <c r="C108" s="4">
        <v>26.34</v>
      </c>
      <c r="D108" s="4">
        <v>139.27</v>
      </c>
      <c r="E108" s="4">
        <v>152.9</v>
      </c>
      <c r="G108" s="5">
        <f t="shared" si="57"/>
        <v>0.05233564013840808</v>
      </c>
      <c r="H108" s="5">
        <f t="shared" si="58"/>
        <v>-0.0034052213393870323</v>
      </c>
      <c r="I108" s="5">
        <f t="shared" si="59"/>
        <v>0.002591606075876607</v>
      </c>
      <c r="J108" s="5">
        <f t="shared" si="60"/>
        <v>0.00930754505247866</v>
      </c>
      <c r="L108" s="16">
        <f t="shared" si="61"/>
        <v>0.015700692041522423</v>
      </c>
      <c r="M108" s="16">
        <f t="shared" si="62"/>
        <v>-0.0010215664018161097</v>
      </c>
      <c r="N108" s="16">
        <f t="shared" si="63"/>
        <v>0.000777481822762982</v>
      </c>
      <c r="O108" s="16">
        <f t="shared" si="64"/>
        <v>0.0009307545052478661</v>
      </c>
      <c r="P108" s="17">
        <f t="shared" si="65"/>
        <v>0.016387361967717163</v>
      </c>
      <c r="R108" s="34">
        <v>0.108</v>
      </c>
      <c r="S108" s="34">
        <v>0.087</v>
      </c>
      <c r="T108" s="34">
        <v>0.429</v>
      </c>
      <c r="U108" s="34">
        <v>0.376</v>
      </c>
      <c r="W108" s="18">
        <f t="shared" si="66"/>
        <v>0.017375432525951483</v>
      </c>
      <c r="X108" s="18">
        <f t="shared" si="67"/>
        <v>-0.0002826333711691237</v>
      </c>
      <c r="Y108" s="18">
        <f t="shared" si="68"/>
        <v>0.0007697070045353522</v>
      </c>
      <c r="Z108" s="18">
        <f t="shared" si="69"/>
        <v>0.0026805729751138542</v>
      </c>
      <c r="AA108" s="19">
        <f t="shared" si="70"/>
        <v>0.020543079134431565</v>
      </c>
      <c r="AC108" s="35">
        <v>0.15</v>
      </c>
      <c r="AD108" s="35">
        <v>0.133</v>
      </c>
      <c r="AE108" s="35">
        <v>0.378</v>
      </c>
      <c r="AF108" s="35">
        <v>0.339</v>
      </c>
      <c r="AH108" s="20">
        <f t="shared" si="71"/>
        <v>0.016538062283736953</v>
      </c>
      <c r="AI108" s="20">
        <f t="shared" si="72"/>
        <v>-0.0006538024971623102</v>
      </c>
      <c r="AJ108" s="20">
        <f t="shared" si="73"/>
        <v>0.0006427183068173984</v>
      </c>
      <c r="AK108" s="20">
        <f t="shared" si="74"/>
        <v>0.002271040992804793</v>
      </c>
      <c r="AL108" s="21">
        <f t="shared" si="75"/>
        <v>0.018798019086196834</v>
      </c>
    </row>
    <row r="109" spans="1:38" ht="12.75">
      <c r="A109" s="2">
        <v>41394</v>
      </c>
      <c r="B109" s="4">
        <v>12.1175</v>
      </c>
      <c r="C109" s="4">
        <v>27.06</v>
      </c>
      <c r="D109" s="4">
        <v>140.66</v>
      </c>
      <c r="E109" s="4">
        <v>159.13</v>
      </c>
      <c r="G109" s="5">
        <f t="shared" si="57"/>
        <v>-0.0039046444718454643</v>
      </c>
      <c r="H109" s="5">
        <f t="shared" si="58"/>
        <v>0.02733485193621865</v>
      </c>
      <c r="I109" s="5">
        <f t="shared" si="59"/>
        <v>0.009980613197386301</v>
      </c>
      <c r="J109" s="5">
        <f t="shared" si="60"/>
        <v>0.040745585349901914</v>
      </c>
      <c r="L109" s="16">
        <f t="shared" si="61"/>
        <v>-0.0011713933415536393</v>
      </c>
      <c r="M109" s="16">
        <f t="shared" si="62"/>
        <v>0.008200455580865596</v>
      </c>
      <c r="N109" s="16">
        <f t="shared" si="63"/>
        <v>0.0029941839592158904</v>
      </c>
      <c r="O109" s="16">
        <f t="shared" si="64"/>
        <v>0.004074558534990192</v>
      </c>
      <c r="P109" s="17">
        <f t="shared" si="65"/>
        <v>0.014097804733518038</v>
      </c>
      <c r="R109" s="34">
        <v>0.415</v>
      </c>
      <c r="S109" s="34">
        <v>0</v>
      </c>
      <c r="T109" s="34">
        <v>0.485</v>
      </c>
      <c r="U109" s="34">
        <v>0.1</v>
      </c>
      <c r="W109" s="18">
        <f t="shared" si="66"/>
        <v>-0.00042170160295931016</v>
      </c>
      <c r="X109" s="18">
        <f t="shared" si="67"/>
        <v>0.0023781321184510227</v>
      </c>
      <c r="Y109" s="18">
        <f t="shared" si="68"/>
        <v>0.004281683061678723</v>
      </c>
      <c r="Z109" s="18">
        <f t="shared" si="69"/>
        <v>0.01532034009156312</v>
      </c>
      <c r="AA109" s="19">
        <f t="shared" si="70"/>
        <v>0.021558453668733556</v>
      </c>
      <c r="AC109" s="35">
        <v>0.403</v>
      </c>
      <c r="AD109" s="35">
        <v>0</v>
      </c>
      <c r="AE109" s="35">
        <v>0.364</v>
      </c>
      <c r="AF109" s="35">
        <v>0.233</v>
      </c>
      <c r="AH109" s="20">
        <f t="shared" si="71"/>
        <v>-0.0005856966707768196</v>
      </c>
      <c r="AI109" s="20">
        <f t="shared" si="72"/>
        <v>0.003635535307517081</v>
      </c>
      <c r="AJ109" s="20">
        <f t="shared" si="73"/>
        <v>0.0037726717886120216</v>
      </c>
      <c r="AK109" s="20">
        <f t="shared" si="74"/>
        <v>0.013812753433616749</v>
      </c>
      <c r="AL109" s="21">
        <f t="shared" si="75"/>
        <v>0.020635263858969032</v>
      </c>
    </row>
    <row r="110" spans="1:38" ht="12.75">
      <c r="A110" s="2">
        <v>41425</v>
      </c>
      <c r="B110" s="4">
        <v>12.62</v>
      </c>
      <c r="C110" s="4">
        <v>28.5</v>
      </c>
      <c r="D110" s="4">
        <v>140.31</v>
      </c>
      <c r="E110" s="4">
        <v>157.4</v>
      </c>
      <c r="G110" s="5">
        <f t="shared" si="57"/>
        <v>0.04146894986589644</v>
      </c>
      <c r="H110" s="5">
        <f t="shared" si="58"/>
        <v>0.053215077605321515</v>
      </c>
      <c r="I110" s="5">
        <f t="shared" si="59"/>
        <v>-0.002488269586236269</v>
      </c>
      <c r="J110" s="5">
        <f t="shared" si="60"/>
        <v>-0.010871614403317964</v>
      </c>
      <c r="L110" s="16">
        <f aca="true" t="shared" si="76" ref="L110:O111">L$2*G110</f>
        <v>0.012440684959768933</v>
      </c>
      <c r="M110" s="16">
        <f t="shared" si="76"/>
        <v>0.015964523281596452</v>
      </c>
      <c r="N110" s="16">
        <f t="shared" si="76"/>
        <v>-0.0007464808758708807</v>
      </c>
      <c r="O110" s="16">
        <f t="shared" si="76"/>
        <v>-0.0010871614403317965</v>
      </c>
      <c r="P110" s="17">
        <f aca="true" t="shared" si="77" ref="P110:P115">SUM(L110:O110)</f>
        <v>0.026571565925162712</v>
      </c>
      <c r="R110" s="34">
        <v>0.079</v>
      </c>
      <c r="S110" s="34">
        <v>0</v>
      </c>
      <c r="T110" s="34">
        <v>0.488</v>
      </c>
      <c r="U110" s="34">
        <v>0.433</v>
      </c>
      <c r="W110" s="18">
        <f t="shared" si="66"/>
        <v>0.017209614194347023</v>
      </c>
      <c r="X110" s="18">
        <f t="shared" si="67"/>
        <v>0</v>
      </c>
      <c r="Y110" s="18">
        <f t="shared" si="68"/>
        <v>-0.0012068107493245904</v>
      </c>
      <c r="Z110" s="18">
        <f t="shared" si="69"/>
        <v>-0.0010871614403317965</v>
      </c>
      <c r="AA110" s="19">
        <f t="shared" si="70"/>
        <v>0.014915642004690635</v>
      </c>
      <c r="AC110" s="35">
        <v>0.138</v>
      </c>
      <c r="AD110" s="35">
        <v>0</v>
      </c>
      <c r="AE110" s="35">
        <v>0.455</v>
      </c>
      <c r="AF110" s="35">
        <v>0.407</v>
      </c>
      <c r="AH110" s="20">
        <f t="shared" si="71"/>
        <v>0.016711986795956268</v>
      </c>
      <c r="AI110" s="20">
        <f t="shared" si="72"/>
        <v>0</v>
      </c>
      <c r="AJ110" s="20">
        <f t="shared" si="73"/>
        <v>-0.000905730129390002</v>
      </c>
      <c r="AK110" s="20">
        <f t="shared" si="74"/>
        <v>-0.002533086155973086</v>
      </c>
      <c r="AL110" s="21">
        <f t="shared" si="75"/>
        <v>0.01327317051059318</v>
      </c>
    </row>
    <row r="111" spans="1:38" ht="12.75">
      <c r="A111" s="2">
        <v>41455</v>
      </c>
      <c r="B111" s="4">
        <v>12.38</v>
      </c>
      <c r="C111" s="4">
        <v>26.755</v>
      </c>
      <c r="D111" s="4">
        <v>138.79</v>
      </c>
      <c r="E111" s="4">
        <v>153.26</v>
      </c>
      <c r="G111" s="5">
        <f aca="true" t="shared" si="78" ref="G111:J112">+B111/B110-1</f>
        <v>-0.019017432646592614</v>
      </c>
      <c r="H111" s="5">
        <f t="shared" si="78"/>
        <v>-0.06122807017543863</v>
      </c>
      <c r="I111" s="5">
        <f t="shared" si="78"/>
        <v>-0.010833155156439345</v>
      </c>
      <c r="J111" s="5">
        <f t="shared" si="78"/>
        <v>-0.02630241423125801</v>
      </c>
      <c r="L111" s="16">
        <f t="shared" si="76"/>
        <v>-0.005705229793977784</v>
      </c>
      <c r="M111" s="16">
        <f t="shared" si="76"/>
        <v>-0.01836842105263159</v>
      </c>
      <c r="N111" s="16">
        <f t="shared" si="76"/>
        <v>-0.0032499465469318033</v>
      </c>
      <c r="O111" s="16">
        <f t="shared" si="76"/>
        <v>-0.002630241423125801</v>
      </c>
      <c r="P111" s="17">
        <f t="shared" si="77"/>
        <v>-0.029953838816666977</v>
      </c>
      <c r="R111" s="34">
        <v>0</v>
      </c>
      <c r="S111" s="34">
        <v>0</v>
      </c>
      <c r="T111" s="34">
        <v>0.886</v>
      </c>
      <c r="U111" s="34">
        <v>0.114</v>
      </c>
      <c r="W111" s="18">
        <f aca="true" t="shared" si="79" ref="W111:Z112">+R110*G111</f>
        <v>-0.0015023771790808164</v>
      </c>
      <c r="X111" s="18">
        <f t="shared" si="79"/>
        <v>0</v>
      </c>
      <c r="Y111" s="18">
        <f t="shared" si="79"/>
        <v>-0.0052865797163424</v>
      </c>
      <c r="Z111" s="18">
        <f t="shared" si="79"/>
        <v>-0.011388945362134717</v>
      </c>
      <c r="AA111" s="19">
        <f aca="true" t="shared" si="80" ref="AA111:AA116">SUM(W111:Z111)</f>
        <v>-0.018177902257557933</v>
      </c>
      <c r="AC111" s="35">
        <v>0</v>
      </c>
      <c r="AD111" s="35">
        <v>0</v>
      </c>
      <c r="AE111" s="35">
        <v>0.745</v>
      </c>
      <c r="AF111" s="35">
        <v>0.255</v>
      </c>
      <c r="AH111" s="20">
        <f aca="true" t="shared" si="81" ref="AH111:AK112">+AC110*G111</f>
        <v>-0.002624405705229781</v>
      </c>
      <c r="AI111" s="20">
        <f t="shared" si="81"/>
        <v>0</v>
      </c>
      <c r="AJ111" s="20">
        <f t="shared" si="81"/>
        <v>-0.004929085596179902</v>
      </c>
      <c r="AK111" s="20">
        <f t="shared" si="81"/>
        <v>-0.010705082592122009</v>
      </c>
      <c r="AL111" s="21">
        <f aca="true" t="shared" si="82" ref="AL111:AL116">SUM(AH111:AK111)</f>
        <v>-0.018258573893531693</v>
      </c>
    </row>
    <row r="112" spans="1:38" ht="12.75">
      <c r="A112" s="2">
        <v>41486</v>
      </c>
      <c r="B112" s="4">
        <v>12.7475</v>
      </c>
      <c r="C112" s="4">
        <v>27.715</v>
      </c>
      <c r="D112" s="4">
        <v>139.82</v>
      </c>
      <c r="E112" s="4">
        <v>154.74</v>
      </c>
      <c r="G112" s="5">
        <f t="shared" si="78"/>
        <v>0.029684975767366728</v>
      </c>
      <c r="H112" s="5">
        <f t="shared" si="78"/>
        <v>0.0358811437114559</v>
      </c>
      <c r="I112" s="5">
        <f t="shared" si="78"/>
        <v>0.007421283954175406</v>
      </c>
      <c r="J112" s="5">
        <f t="shared" si="78"/>
        <v>0.009656792378963885</v>
      </c>
      <c r="L112" s="16">
        <f aca="true" t="shared" si="83" ref="L112:O113">L$2*G112</f>
        <v>0.008905492730210018</v>
      </c>
      <c r="M112" s="16">
        <f t="shared" si="83"/>
        <v>0.01076434311343677</v>
      </c>
      <c r="N112" s="16">
        <f t="shared" si="83"/>
        <v>0.002226385186252622</v>
      </c>
      <c r="O112" s="16">
        <f t="shared" si="83"/>
        <v>0.0009656792378963886</v>
      </c>
      <c r="P112" s="17">
        <f t="shared" si="77"/>
        <v>0.022861900267795797</v>
      </c>
      <c r="R112" s="34">
        <v>0.109</v>
      </c>
      <c r="S112" s="34">
        <v>0</v>
      </c>
      <c r="T112" s="34">
        <v>0.482</v>
      </c>
      <c r="U112" s="34">
        <v>0.409</v>
      </c>
      <c r="W112" s="18">
        <f t="shared" si="79"/>
        <v>0</v>
      </c>
      <c r="X112" s="18">
        <f t="shared" si="79"/>
        <v>0</v>
      </c>
      <c r="Y112" s="18">
        <f t="shared" si="79"/>
        <v>0.00657525758339941</v>
      </c>
      <c r="Z112" s="18">
        <f t="shared" si="79"/>
        <v>0.001100874331201883</v>
      </c>
      <c r="AA112" s="19">
        <f t="shared" si="80"/>
        <v>0.007676131914601292</v>
      </c>
      <c r="AC112" s="35">
        <v>0.196</v>
      </c>
      <c r="AD112" s="35">
        <v>0</v>
      </c>
      <c r="AE112" s="35">
        <v>0.434</v>
      </c>
      <c r="AF112" s="35">
        <v>0.37</v>
      </c>
      <c r="AH112" s="20">
        <f t="shared" si="81"/>
        <v>0</v>
      </c>
      <c r="AI112" s="20">
        <f t="shared" si="81"/>
        <v>0</v>
      </c>
      <c r="AJ112" s="20">
        <f t="shared" si="81"/>
        <v>0.005528856545860677</v>
      </c>
      <c r="AK112" s="20">
        <f t="shared" si="81"/>
        <v>0.002462482056635791</v>
      </c>
      <c r="AL112" s="21">
        <f t="shared" si="82"/>
        <v>0.007991338602496468</v>
      </c>
    </row>
    <row r="113" spans="1:38" ht="12.75">
      <c r="A113" s="2">
        <v>41516</v>
      </c>
      <c r="B113" s="4">
        <v>12.3125</v>
      </c>
      <c r="C113" s="4">
        <v>27.275</v>
      </c>
      <c r="D113" s="4">
        <v>139.7</v>
      </c>
      <c r="E113" s="4">
        <v>153.27</v>
      </c>
      <c r="G113" s="5">
        <f aca="true" t="shared" si="84" ref="G113:J114">+B113/B112-1</f>
        <v>-0.034124338105510965</v>
      </c>
      <c r="H113" s="5">
        <f t="shared" si="84"/>
        <v>-0.01587587948764213</v>
      </c>
      <c r="I113" s="5">
        <f t="shared" si="84"/>
        <v>-0.0008582463166929566</v>
      </c>
      <c r="J113" s="5">
        <f t="shared" si="84"/>
        <v>-0.009499806126405552</v>
      </c>
      <c r="L113" s="16">
        <f t="shared" si="83"/>
        <v>-0.010237301431653288</v>
      </c>
      <c r="M113" s="16">
        <f t="shared" si="83"/>
        <v>-0.004762763846292639</v>
      </c>
      <c r="N113" s="16">
        <f t="shared" si="83"/>
        <v>-0.00025747389500788696</v>
      </c>
      <c r="O113" s="16">
        <f t="shared" si="83"/>
        <v>-0.0009499806126405553</v>
      </c>
      <c r="P113" s="17">
        <f t="shared" si="77"/>
        <v>-0.016207519785594367</v>
      </c>
      <c r="R113" s="34">
        <v>0.331</v>
      </c>
      <c r="S113" s="34">
        <v>0.016</v>
      </c>
      <c r="T113" s="34">
        <v>0.338</v>
      </c>
      <c r="U113" s="34">
        <v>0.316</v>
      </c>
      <c r="W113" s="18">
        <f aca="true" t="shared" si="85" ref="W113:Z114">+R112*G113</f>
        <v>-0.003719552853500695</v>
      </c>
      <c r="X113" s="18">
        <f t="shared" si="85"/>
        <v>0</v>
      </c>
      <c r="Y113" s="18">
        <f t="shared" si="85"/>
        <v>-0.00041367472464600504</v>
      </c>
      <c r="Z113" s="18">
        <f t="shared" si="85"/>
        <v>-0.0038854207056998706</v>
      </c>
      <c r="AA113" s="19">
        <f t="shared" si="80"/>
        <v>-0.008018648283846571</v>
      </c>
      <c r="AC113" s="35">
        <v>0.32</v>
      </c>
      <c r="AD113" s="35">
        <v>0.11</v>
      </c>
      <c r="AE113" s="35">
        <v>0.292</v>
      </c>
      <c r="AF113" s="35">
        <v>0.278</v>
      </c>
      <c r="AH113" s="20">
        <f aca="true" t="shared" si="86" ref="AH113:AK114">+AC112*G113</f>
        <v>-0.006688370268680149</v>
      </c>
      <c r="AI113" s="20">
        <f t="shared" si="86"/>
        <v>0</v>
      </c>
      <c r="AJ113" s="20">
        <f t="shared" si="86"/>
        <v>-0.00037247890144474316</v>
      </c>
      <c r="AK113" s="20">
        <f t="shared" si="86"/>
        <v>-0.0035149282667700545</v>
      </c>
      <c r="AL113" s="21">
        <f t="shared" si="82"/>
        <v>-0.010575777436894947</v>
      </c>
    </row>
    <row r="114" spans="1:38" ht="12.75">
      <c r="A114" s="2">
        <v>41547</v>
      </c>
      <c r="B114" s="4">
        <v>12.375</v>
      </c>
      <c r="C114" s="4">
        <v>28.905</v>
      </c>
      <c r="D114" s="4">
        <v>140.48</v>
      </c>
      <c r="E114" s="4">
        <v>154.97</v>
      </c>
      <c r="G114" s="5">
        <f t="shared" si="84"/>
        <v>0.0050761421319796</v>
      </c>
      <c r="H114" s="5">
        <f t="shared" si="84"/>
        <v>0.059761686526123015</v>
      </c>
      <c r="I114" s="5">
        <f t="shared" si="84"/>
        <v>0.005583392984967794</v>
      </c>
      <c r="J114" s="5">
        <f t="shared" si="84"/>
        <v>0.011091537809094998</v>
      </c>
      <c r="L114" s="16">
        <f aca="true" t="shared" si="87" ref="L114:O115">L$2*G114</f>
        <v>0.0015228426395938798</v>
      </c>
      <c r="M114" s="16">
        <f t="shared" si="87"/>
        <v>0.017928505957836904</v>
      </c>
      <c r="N114" s="16">
        <f t="shared" si="87"/>
        <v>0.0016750178954903383</v>
      </c>
      <c r="O114" s="16">
        <f t="shared" si="87"/>
        <v>0.0011091537809095</v>
      </c>
      <c r="P114" s="17">
        <f t="shared" si="77"/>
        <v>0.022235520273830623</v>
      </c>
      <c r="R114" s="34">
        <v>0.362</v>
      </c>
      <c r="S114" s="34">
        <v>0.033</v>
      </c>
      <c r="T114" s="34">
        <v>0.316</v>
      </c>
      <c r="U114" s="34">
        <v>0.289</v>
      </c>
      <c r="W114" s="18">
        <f t="shared" si="85"/>
        <v>0.0016802030456852476</v>
      </c>
      <c r="X114" s="18">
        <f t="shared" si="85"/>
        <v>0.0009561869844179683</v>
      </c>
      <c r="Y114" s="18">
        <f t="shared" si="85"/>
        <v>0.0018871868289191147</v>
      </c>
      <c r="Z114" s="18">
        <f t="shared" si="85"/>
        <v>0.0035049259476740194</v>
      </c>
      <c r="AA114" s="19">
        <f t="shared" si="80"/>
        <v>0.00802850280669635</v>
      </c>
      <c r="AC114" s="35">
        <v>0.339</v>
      </c>
      <c r="AD114" s="35">
        <v>0.134</v>
      </c>
      <c r="AE114" s="35">
        <v>0.272</v>
      </c>
      <c r="AF114" s="35">
        <v>0.255</v>
      </c>
      <c r="AH114" s="20">
        <f t="shared" si="86"/>
        <v>0.001624365482233472</v>
      </c>
      <c r="AI114" s="20">
        <f t="shared" si="86"/>
        <v>0.006573785517873532</v>
      </c>
      <c r="AJ114" s="20">
        <f t="shared" si="86"/>
        <v>0.0016303507516105958</v>
      </c>
      <c r="AK114" s="20">
        <f t="shared" si="86"/>
        <v>0.00308344751092841</v>
      </c>
      <c r="AL114" s="21">
        <f t="shared" si="82"/>
        <v>0.01291194926264601</v>
      </c>
    </row>
    <row r="115" spans="1:38" ht="12.75">
      <c r="A115" s="2">
        <v>41578</v>
      </c>
      <c r="B115" s="4">
        <v>12.9375</v>
      </c>
      <c r="C115" s="4">
        <v>30.655</v>
      </c>
      <c r="D115" s="4">
        <v>141.8</v>
      </c>
      <c r="E115" s="4">
        <v>158.5</v>
      </c>
      <c r="G115" s="5">
        <f aca="true" t="shared" si="88" ref="G115:J116">+B115/B114-1</f>
        <v>0.045454545454545414</v>
      </c>
      <c r="H115" s="5">
        <f t="shared" si="88"/>
        <v>0.06054315862307558</v>
      </c>
      <c r="I115" s="5">
        <f t="shared" si="88"/>
        <v>0.00939635535307537</v>
      </c>
      <c r="J115" s="5">
        <f t="shared" si="88"/>
        <v>0.02277860231012463</v>
      </c>
      <c r="L115" s="16">
        <f t="shared" si="87"/>
        <v>0.013636363636363624</v>
      </c>
      <c r="M115" s="16">
        <f t="shared" si="87"/>
        <v>0.018162947586922672</v>
      </c>
      <c r="N115" s="16">
        <f t="shared" si="87"/>
        <v>0.0028189066059226106</v>
      </c>
      <c r="O115" s="16">
        <f t="shared" si="87"/>
        <v>0.002277860231012463</v>
      </c>
      <c r="P115" s="17">
        <f t="shared" si="77"/>
        <v>0.036896078060221375</v>
      </c>
      <c r="R115" s="34">
        <v>0.138</v>
      </c>
      <c r="S115" s="34">
        <v>0</v>
      </c>
      <c r="T115" s="34">
        <v>0.53</v>
      </c>
      <c r="U115" s="34">
        <v>0.332</v>
      </c>
      <c r="W115" s="18">
        <f aca="true" t="shared" si="89" ref="W115:Z116">+R114*G115</f>
        <v>0.01645454545454544</v>
      </c>
      <c r="X115" s="18">
        <f t="shared" si="89"/>
        <v>0.0019979242345614942</v>
      </c>
      <c r="Y115" s="18">
        <f t="shared" si="89"/>
        <v>0.002969248291571817</v>
      </c>
      <c r="Z115" s="18">
        <f t="shared" si="89"/>
        <v>0.006583016067626017</v>
      </c>
      <c r="AA115" s="19">
        <f t="shared" si="80"/>
        <v>0.028004734048304766</v>
      </c>
      <c r="AC115" s="35">
        <v>0.346</v>
      </c>
      <c r="AD115" s="35">
        <v>0</v>
      </c>
      <c r="AE115" s="35">
        <v>0.362</v>
      </c>
      <c r="AF115" s="35">
        <v>0.292</v>
      </c>
      <c r="AH115" s="20">
        <f aca="true" t="shared" si="90" ref="AH115:AK116">+AC114*G115</f>
        <v>0.015409090909090897</v>
      </c>
      <c r="AI115" s="20">
        <f t="shared" si="90"/>
        <v>0.008112783255492128</v>
      </c>
      <c r="AJ115" s="20">
        <f t="shared" si="90"/>
        <v>0.002555808656036501</v>
      </c>
      <c r="AK115" s="20">
        <f t="shared" si="90"/>
        <v>0.005808543589081781</v>
      </c>
      <c r="AL115" s="21">
        <f t="shared" si="82"/>
        <v>0.03188622640970131</v>
      </c>
    </row>
    <row r="116" spans="1:38" ht="12.75">
      <c r="A116" s="2">
        <v>41607</v>
      </c>
      <c r="B116" s="33">
        <v>13.26</v>
      </c>
      <c r="C116" s="33">
        <v>31.065</v>
      </c>
      <c r="D116" s="33">
        <v>142.43</v>
      </c>
      <c r="E116" s="33">
        <v>159.18</v>
      </c>
      <c r="G116" s="5">
        <f t="shared" si="88"/>
        <v>0.02492753623188415</v>
      </c>
      <c r="H116" s="5">
        <f t="shared" si="88"/>
        <v>0.013374653400750391</v>
      </c>
      <c r="I116" s="5">
        <f t="shared" si="88"/>
        <v>0.0044428772919604675</v>
      </c>
      <c r="J116" s="5">
        <f t="shared" si="88"/>
        <v>0.004290220820189372</v>
      </c>
      <c r="L116" s="16">
        <f aca="true" t="shared" si="91" ref="L116:O117">L$2*G116</f>
        <v>0.007478260869565245</v>
      </c>
      <c r="M116" s="16">
        <f t="shared" si="91"/>
        <v>0.004012396020225117</v>
      </c>
      <c r="N116" s="16">
        <f t="shared" si="91"/>
        <v>0.0013328631875881402</v>
      </c>
      <c r="O116" s="16">
        <f t="shared" si="91"/>
        <v>0.00042902208201893726</v>
      </c>
      <c r="P116" s="17">
        <f aca="true" t="shared" si="92" ref="P116:P121">SUM(L116:O116)</f>
        <v>0.013252542159397439</v>
      </c>
      <c r="R116" s="34">
        <v>0.277</v>
      </c>
      <c r="S116" s="34">
        <v>0.019</v>
      </c>
      <c r="T116" s="34">
        <v>0.387</v>
      </c>
      <c r="U116" s="34">
        <v>0.317</v>
      </c>
      <c r="W116" s="18">
        <f t="shared" si="89"/>
        <v>0.003440000000000013</v>
      </c>
      <c r="X116" s="18">
        <f t="shared" si="89"/>
        <v>0</v>
      </c>
      <c r="Y116" s="18">
        <f t="shared" si="89"/>
        <v>0.002354724964739048</v>
      </c>
      <c r="Z116" s="18">
        <f t="shared" si="89"/>
        <v>0.0014243533123028717</v>
      </c>
      <c r="AA116" s="19">
        <f t="shared" si="80"/>
        <v>0.007219078277041932</v>
      </c>
      <c r="AC116" s="35">
        <v>0.283</v>
      </c>
      <c r="AD116" s="35">
        <v>0.093</v>
      </c>
      <c r="AE116" s="35">
        <v>0.338</v>
      </c>
      <c r="AF116" s="35">
        <v>0.286</v>
      </c>
      <c r="AH116" s="20">
        <f t="shared" si="90"/>
        <v>0.008624927536231916</v>
      </c>
      <c r="AI116" s="20">
        <f t="shared" si="90"/>
        <v>0</v>
      </c>
      <c r="AJ116" s="20">
        <f t="shared" si="90"/>
        <v>0.0016083215796896893</v>
      </c>
      <c r="AK116" s="20">
        <f t="shared" si="90"/>
        <v>0.0012527444794952966</v>
      </c>
      <c r="AL116" s="21">
        <f t="shared" si="82"/>
        <v>0.011485993595416901</v>
      </c>
    </row>
    <row r="117" spans="1:38" ht="12.75">
      <c r="A117" s="2">
        <v>41638</v>
      </c>
      <c r="B117" s="4">
        <v>13.285</v>
      </c>
      <c r="C117" s="4">
        <v>31.085</v>
      </c>
      <c r="D117" s="4">
        <v>141.91</v>
      </c>
      <c r="E117" s="4">
        <v>157.85</v>
      </c>
      <c r="G117" s="5">
        <f aca="true" t="shared" si="93" ref="G117:J118">+B117/B116-1</f>
        <v>0.0018853695324283493</v>
      </c>
      <c r="H117" s="5">
        <f t="shared" si="93"/>
        <v>0.0006438113632705189</v>
      </c>
      <c r="I117" s="5">
        <f t="shared" si="93"/>
        <v>-0.003650916239556379</v>
      </c>
      <c r="J117" s="5">
        <f t="shared" si="93"/>
        <v>-0.008355321020228734</v>
      </c>
      <c r="L117" s="16">
        <f t="shared" si="91"/>
        <v>0.0005656108597285048</v>
      </c>
      <c r="M117" s="16">
        <f t="shared" si="91"/>
        <v>0.00019314340898115567</v>
      </c>
      <c r="N117" s="16">
        <f t="shared" si="91"/>
        <v>-0.0010952748718669135</v>
      </c>
      <c r="O117" s="16">
        <f t="shared" si="91"/>
        <v>-0.0008355321020228735</v>
      </c>
      <c r="P117" s="17">
        <f t="shared" si="92"/>
        <v>-0.0011720527051801266</v>
      </c>
      <c r="R117" s="34">
        <v>0.19</v>
      </c>
      <c r="S117" s="34">
        <v>0.322</v>
      </c>
      <c r="T117" s="34">
        <v>0.246</v>
      </c>
      <c r="U117" s="34">
        <v>0.242</v>
      </c>
      <c r="W117" s="18">
        <f aca="true" t="shared" si="94" ref="W117:Z118">+R116*G117</f>
        <v>0.0005222473604826528</v>
      </c>
      <c r="X117" s="18">
        <f t="shared" si="94"/>
        <v>1.223241590213986E-05</v>
      </c>
      <c r="Y117" s="18">
        <f t="shared" si="94"/>
        <v>-0.0014129045847083186</v>
      </c>
      <c r="Z117" s="18">
        <f t="shared" si="94"/>
        <v>-0.0026486367634125088</v>
      </c>
      <c r="AA117" s="19">
        <f aca="true" t="shared" si="95" ref="AA117:AA122">SUM(W117:Z117)</f>
        <v>-0.003527061571736035</v>
      </c>
      <c r="AC117" s="35">
        <v>0.3</v>
      </c>
      <c r="AD117" s="35">
        <v>0.3</v>
      </c>
      <c r="AE117" s="35">
        <v>0.2</v>
      </c>
      <c r="AF117" s="35">
        <v>0.2</v>
      </c>
      <c r="AH117" s="20">
        <f aca="true" t="shared" si="96" ref="AH117:AK118">+AC116*G117</f>
        <v>0.0005335595776772228</v>
      </c>
      <c r="AI117" s="20">
        <f t="shared" si="96"/>
        <v>5.987445678415826E-05</v>
      </c>
      <c r="AJ117" s="20">
        <f t="shared" si="96"/>
        <v>-0.001234009688970056</v>
      </c>
      <c r="AK117" s="20">
        <f t="shared" si="96"/>
        <v>-0.0023896218117854177</v>
      </c>
      <c r="AL117" s="21">
        <f aca="true" t="shared" si="97" ref="AL117:AL122">SUM(AH117:AK117)</f>
        <v>-0.003030197466294093</v>
      </c>
    </row>
    <row r="118" spans="1:38" ht="12.75">
      <c r="A118" s="2">
        <v>41670</v>
      </c>
      <c r="B118" s="4">
        <v>13.1425</v>
      </c>
      <c r="C118" s="4">
        <v>29.885</v>
      </c>
      <c r="D118" s="4">
        <v>143.59</v>
      </c>
      <c r="E118" s="4">
        <v>163.09</v>
      </c>
      <c r="G118" s="5">
        <f t="shared" si="93"/>
        <v>-0.010726383138878415</v>
      </c>
      <c r="H118" s="5">
        <f t="shared" si="93"/>
        <v>-0.038603828212964375</v>
      </c>
      <c r="I118" s="5">
        <f t="shared" si="93"/>
        <v>0.011838489183285228</v>
      </c>
      <c r="J118" s="5">
        <f t="shared" si="93"/>
        <v>0.0331960722204625</v>
      </c>
      <c r="L118" s="16">
        <f aca="true" t="shared" si="98" ref="L118:O119">L$2*G118</f>
        <v>-0.003217914941663524</v>
      </c>
      <c r="M118" s="16">
        <f t="shared" si="98"/>
        <v>-0.011581148463889312</v>
      </c>
      <c r="N118" s="16">
        <f t="shared" si="98"/>
        <v>0.003551546754985568</v>
      </c>
      <c r="O118" s="16">
        <f t="shared" si="98"/>
        <v>0.0033196072220462503</v>
      </c>
      <c r="P118" s="17">
        <f t="shared" si="92"/>
        <v>-0.007927909428521018</v>
      </c>
      <c r="R118" s="34">
        <v>0.144</v>
      </c>
      <c r="S118" s="34">
        <v>0</v>
      </c>
      <c r="T118" s="34">
        <v>0.486</v>
      </c>
      <c r="U118" s="34">
        <v>0.37</v>
      </c>
      <c r="W118" s="18">
        <f t="shared" si="94"/>
        <v>-0.0020380127963868988</v>
      </c>
      <c r="X118" s="18">
        <f t="shared" si="94"/>
        <v>-0.012430432684574529</v>
      </c>
      <c r="Y118" s="18">
        <f t="shared" si="94"/>
        <v>0.002912268339088166</v>
      </c>
      <c r="Z118" s="18">
        <f t="shared" si="94"/>
        <v>0.008033449477351925</v>
      </c>
      <c r="AA118" s="19">
        <f t="shared" si="95"/>
        <v>-0.0035227276645213353</v>
      </c>
      <c r="AC118" s="35">
        <v>0.286</v>
      </c>
      <c r="AD118" s="35">
        <v>0</v>
      </c>
      <c r="AE118" s="35">
        <v>0.391</v>
      </c>
      <c r="AF118" s="35">
        <v>0.323</v>
      </c>
      <c r="AH118" s="20">
        <f t="shared" si="96"/>
        <v>-0.003217914941663524</v>
      </c>
      <c r="AI118" s="20">
        <f t="shared" si="96"/>
        <v>-0.011581148463889312</v>
      </c>
      <c r="AJ118" s="20">
        <f t="shared" si="96"/>
        <v>0.002367697836657046</v>
      </c>
      <c r="AK118" s="20">
        <f t="shared" si="96"/>
        <v>0.006639214444092501</v>
      </c>
      <c r="AL118" s="21">
        <f t="shared" si="97"/>
        <v>-0.005792151124803289</v>
      </c>
    </row>
    <row r="119" spans="1:38" ht="12.75">
      <c r="A119" s="2">
        <v>41698</v>
      </c>
      <c r="B119" s="4">
        <v>13.44</v>
      </c>
      <c r="C119" s="4">
        <v>31.435</v>
      </c>
      <c r="D119" s="4">
        <v>143.5</v>
      </c>
      <c r="E119" s="4">
        <v>165.87</v>
      </c>
      <c r="G119" s="5">
        <f aca="true" t="shared" si="99" ref="G119:J120">+B119/B118-1</f>
        <v>0.022636484687083902</v>
      </c>
      <c r="H119" s="5">
        <f t="shared" si="99"/>
        <v>0.051865484356700575</v>
      </c>
      <c r="I119" s="5">
        <f t="shared" si="99"/>
        <v>-0.0006267845950275186</v>
      </c>
      <c r="J119" s="5">
        <f t="shared" si="99"/>
        <v>0.01704580293089708</v>
      </c>
      <c r="L119" s="16">
        <f t="shared" si="98"/>
        <v>0.0067909454061251704</v>
      </c>
      <c r="M119" s="16">
        <f t="shared" si="98"/>
        <v>0.015559645307010171</v>
      </c>
      <c r="N119" s="16">
        <f t="shared" si="98"/>
        <v>-0.00018803537850825558</v>
      </c>
      <c r="O119" s="16">
        <f t="shared" si="98"/>
        <v>0.0017045802930897081</v>
      </c>
      <c r="P119" s="17">
        <f t="shared" si="92"/>
        <v>0.023867135627716796</v>
      </c>
      <c r="R119" s="34">
        <v>0.163</v>
      </c>
      <c r="S119" s="34">
        <v>0</v>
      </c>
      <c r="T119" s="34">
        <v>0.498</v>
      </c>
      <c r="U119" s="34">
        <v>0.339</v>
      </c>
      <c r="W119" s="18">
        <f aca="true" t="shared" si="100" ref="W119:Z120">+R118*G119</f>
        <v>0.0032596537949400816</v>
      </c>
      <c r="X119" s="18">
        <f t="shared" si="100"/>
        <v>0</v>
      </c>
      <c r="Y119" s="18">
        <f t="shared" si="100"/>
        <v>-0.000304617313183374</v>
      </c>
      <c r="Z119" s="18">
        <f t="shared" si="100"/>
        <v>0.00630694708443192</v>
      </c>
      <c r="AA119" s="19">
        <f t="shared" si="95"/>
        <v>0.009261983566188629</v>
      </c>
      <c r="AC119" s="35">
        <v>0.324</v>
      </c>
      <c r="AD119" s="35">
        <v>0</v>
      </c>
      <c r="AE119" s="35">
        <v>0.381</v>
      </c>
      <c r="AF119" s="35">
        <v>0.295</v>
      </c>
      <c r="AH119" s="20">
        <f aca="true" t="shared" si="101" ref="AH119:AK120">+AC118*G119</f>
        <v>0.006474034620505996</v>
      </c>
      <c r="AI119" s="20">
        <f t="shared" si="101"/>
        <v>0</v>
      </c>
      <c r="AJ119" s="20">
        <f t="shared" si="101"/>
        <v>-0.00024507277665575977</v>
      </c>
      <c r="AK119" s="20">
        <f t="shared" si="101"/>
        <v>0.0055057943466797574</v>
      </c>
      <c r="AL119" s="21">
        <f t="shared" si="97"/>
        <v>0.011734756190529994</v>
      </c>
    </row>
    <row r="120" spans="1:38" ht="12.75">
      <c r="A120" s="2">
        <v>41729</v>
      </c>
      <c r="B120" s="4">
        <v>13.5</v>
      </c>
      <c r="C120" s="4">
        <v>31.68</v>
      </c>
      <c r="D120" s="4">
        <v>144.95</v>
      </c>
      <c r="E120" s="4">
        <v>168.66</v>
      </c>
      <c r="G120" s="5">
        <f t="shared" si="99"/>
        <v>0.0044642857142858094</v>
      </c>
      <c r="H120" s="5">
        <f t="shared" si="99"/>
        <v>0.007793860346747339</v>
      </c>
      <c r="I120" s="5">
        <f t="shared" si="99"/>
        <v>0.010104529616724589</v>
      </c>
      <c r="J120" s="5">
        <f t="shared" si="99"/>
        <v>0.016820401519262118</v>
      </c>
      <c r="L120" s="16">
        <f aca="true" t="shared" si="102" ref="L120:O121">L$2*G120</f>
        <v>0.0013392857142857427</v>
      </c>
      <c r="M120" s="16">
        <f t="shared" si="102"/>
        <v>0.0023381581040242015</v>
      </c>
      <c r="N120" s="16">
        <f t="shared" si="102"/>
        <v>0.0030313588850173767</v>
      </c>
      <c r="O120" s="16">
        <f t="shared" si="102"/>
        <v>0.001682040151926212</v>
      </c>
      <c r="P120" s="17">
        <f t="shared" si="92"/>
        <v>0.008390842855253532</v>
      </c>
      <c r="R120" s="34">
        <v>0.34</v>
      </c>
      <c r="S120" s="34">
        <v>0.105</v>
      </c>
      <c r="T120" s="34">
        <v>0.311</v>
      </c>
      <c r="U120" s="34">
        <v>0.244</v>
      </c>
      <c r="W120" s="18">
        <f t="shared" si="100"/>
        <v>0.000727678571428587</v>
      </c>
      <c r="X120" s="18">
        <f t="shared" si="100"/>
        <v>0</v>
      </c>
      <c r="Y120" s="18">
        <f t="shared" si="100"/>
        <v>0.0050320557491288454</v>
      </c>
      <c r="Z120" s="18">
        <f t="shared" si="100"/>
        <v>0.005702116115029858</v>
      </c>
      <c r="AA120" s="19">
        <f t="shared" si="95"/>
        <v>0.011461850435587291</v>
      </c>
      <c r="AC120" s="35">
        <v>0.3</v>
      </c>
      <c r="AD120" s="35">
        <v>0.3</v>
      </c>
      <c r="AE120" s="35">
        <v>0.2</v>
      </c>
      <c r="AF120" s="35">
        <v>0.2</v>
      </c>
      <c r="AH120" s="20">
        <f t="shared" si="101"/>
        <v>0.0014464285714286024</v>
      </c>
      <c r="AI120" s="20">
        <f t="shared" si="101"/>
        <v>0</v>
      </c>
      <c r="AJ120" s="20">
        <f t="shared" si="101"/>
        <v>0.0038498257839720685</v>
      </c>
      <c r="AK120" s="20">
        <f t="shared" si="101"/>
        <v>0.004962018448182325</v>
      </c>
      <c r="AL120" s="21">
        <f t="shared" si="97"/>
        <v>0.010258272803582996</v>
      </c>
    </row>
    <row r="121" spans="1:38" ht="12.75">
      <c r="A121" s="2">
        <v>41759</v>
      </c>
      <c r="B121" s="4">
        <v>13.41</v>
      </c>
      <c r="C121" s="4">
        <v>31.62</v>
      </c>
      <c r="D121" s="4">
        <v>145.56</v>
      </c>
      <c r="E121" s="4">
        <v>170.99</v>
      </c>
      <c r="G121" s="5">
        <f aca="true" t="shared" si="103" ref="G121:J122">+B121/B120-1</f>
        <v>-0.00666666666666671</v>
      </c>
      <c r="H121" s="5">
        <f t="shared" si="103"/>
        <v>-0.0018939393939393367</v>
      </c>
      <c r="I121" s="5">
        <f t="shared" si="103"/>
        <v>0.004208347706105675</v>
      </c>
      <c r="J121" s="5">
        <f t="shared" si="103"/>
        <v>0.01381477528756081</v>
      </c>
      <c r="L121" s="16">
        <f t="shared" si="102"/>
        <v>-0.0020000000000000126</v>
      </c>
      <c r="M121" s="16">
        <f t="shared" si="102"/>
        <v>-0.000568181818181801</v>
      </c>
      <c r="N121" s="16">
        <f t="shared" si="102"/>
        <v>0.0012625043118317024</v>
      </c>
      <c r="O121" s="16">
        <f t="shared" si="102"/>
        <v>0.0013814775287560811</v>
      </c>
      <c r="P121" s="17">
        <f t="shared" si="92"/>
        <v>7.580002240596987E-05</v>
      </c>
      <c r="R121" s="34">
        <v>0.361</v>
      </c>
      <c r="S121" s="34">
        <v>0.06</v>
      </c>
      <c r="T121" s="34">
        <v>0.311</v>
      </c>
      <c r="U121" s="34">
        <v>0.268</v>
      </c>
      <c r="W121" s="18">
        <f aca="true" t="shared" si="104" ref="W121:Z122">+R120*G121</f>
        <v>-0.0022666666666666816</v>
      </c>
      <c r="X121" s="18">
        <f t="shared" si="104"/>
        <v>-0.00019886363636363035</v>
      </c>
      <c r="Y121" s="18">
        <f t="shared" si="104"/>
        <v>0.001308796136598865</v>
      </c>
      <c r="Z121" s="18">
        <f t="shared" si="104"/>
        <v>0.0033708051701648377</v>
      </c>
      <c r="AA121" s="19">
        <f t="shared" si="95"/>
        <v>0.002214071003733391</v>
      </c>
      <c r="AC121" s="35">
        <v>0.328</v>
      </c>
      <c r="AD121" s="35">
        <v>0.191</v>
      </c>
      <c r="AE121" s="35">
        <v>0.25</v>
      </c>
      <c r="AF121" s="35">
        <v>0.231</v>
      </c>
      <c r="AH121" s="20">
        <f aca="true" t="shared" si="105" ref="AH121:AK122">+AC120*G121</f>
        <v>-0.0020000000000000126</v>
      </c>
      <c r="AI121" s="20">
        <f t="shared" si="105"/>
        <v>-0.000568181818181801</v>
      </c>
      <c r="AJ121" s="20">
        <f t="shared" si="105"/>
        <v>0.000841669541221135</v>
      </c>
      <c r="AK121" s="20">
        <f t="shared" si="105"/>
        <v>0.0027629550575121622</v>
      </c>
      <c r="AL121" s="21">
        <f t="shared" si="97"/>
        <v>0.0010364427805514835</v>
      </c>
    </row>
    <row r="122" spans="1:38" ht="12.75">
      <c r="A122" s="2">
        <v>41789</v>
      </c>
      <c r="B122" s="4">
        <v>14.025</v>
      </c>
      <c r="C122" s="4">
        <v>33.165</v>
      </c>
      <c r="D122" s="4">
        <v>146.38</v>
      </c>
      <c r="E122" s="4">
        <v>174.1</v>
      </c>
      <c r="G122" s="5">
        <f t="shared" si="103"/>
        <v>0.045861297539149914</v>
      </c>
      <c r="H122" s="5">
        <f t="shared" si="103"/>
        <v>0.0488614800759013</v>
      </c>
      <c r="I122" s="5">
        <f t="shared" si="103"/>
        <v>0.005633415773564021</v>
      </c>
      <c r="J122" s="5">
        <f t="shared" si="103"/>
        <v>0.018188198140242084</v>
      </c>
      <c r="L122" s="16">
        <f aca="true" t="shared" si="106" ref="L122:O123">L$2*G122</f>
        <v>0.013758389261744974</v>
      </c>
      <c r="M122" s="16">
        <f t="shared" si="106"/>
        <v>0.01465844402277039</v>
      </c>
      <c r="N122" s="16">
        <f t="shared" si="106"/>
        <v>0.0016900247320692063</v>
      </c>
      <c r="O122" s="16">
        <f t="shared" si="106"/>
        <v>0.0018188198140242084</v>
      </c>
      <c r="P122" s="17">
        <f aca="true" t="shared" si="107" ref="P122:P127">SUM(L122:O122)</f>
        <v>0.031925677830608776</v>
      </c>
      <c r="R122" s="34">
        <v>0.237</v>
      </c>
      <c r="S122" s="34">
        <v>0</v>
      </c>
      <c r="T122" s="34">
        <v>0.436</v>
      </c>
      <c r="U122" s="34">
        <v>0.327</v>
      </c>
      <c r="W122" s="18">
        <f t="shared" si="104"/>
        <v>0.016555928411633117</v>
      </c>
      <c r="X122" s="18">
        <f t="shared" si="104"/>
        <v>0.002931688804554078</v>
      </c>
      <c r="Y122" s="18">
        <f t="shared" si="104"/>
        <v>0.0017519923055784106</v>
      </c>
      <c r="Z122" s="18">
        <f t="shared" si="104"/>
        <v>0.004874437101584879</v>
      </c>
      <c r="AA122" s="19">
        <f t="shared" si="95"/>
        <v>0.026114046623350484</v>
      </c>
      <c r="AC122" s="35">
        <v>0.291</v>
      </c>
      <c r="AD122" s="35">
        <v>0.083</v>
      </c>
      <c r="AE122" s="35">
        <v>0.347</v>
      </c>
      <c r="AF122" s="35">
        <v>0.279</v>
      </c>
      <c r="AH122" s="20">
        <f t="shared" si="105"/>
        <v>0.015042505592841173</v>
      </c>
      <c r="AI122" s="20">
        <f t="shared" si="105"/>
        <v>0.009332542694497148</v>
      </c>
      <c r="AJ122" s="20">
        <f t="shared" si="105"/>
        <v>0.0014083539433910053</v>
      </c>
      <c r="AK122" s="20">
        <f t="shared" si="105"/>
        <v>0.004201473770395921</v>
      </c>
      <c r="AL122" s="21">
        <f t="shared" si="97"/>
        <v>0.02998487600112525</v>
      </c>
    </row>
    <row r="123" spans="1:38" ht="12.75">
      <c r="A123" s="2">
        <v>41820</v>
      </c>
      <c r="B123" s="4">
        <v>14.29</v>
      </c>
      <c r="C123" s="4">
        <v>33.1</v>
      </c>
      <c r="D123" s="4">
        <v>147.3</v>
      </c>
      <c r="E123" s="4">
        <v>177.13</v>
      </c>
      <c r="G123" s="5">
        <f aca="true" t="shared" si="108" ref="G123:J124">+B123/B122-1</f>
        <v>0.018894830659536455</v>
      </c>
      <c r="H123" s="5">
        <f t="shared" si="108"/>
        <v>-0.001959897482285422</v>
      </c>
      <c r="I123" s="5">
        <f t="shared" si="108"/>
        <v>0.006285011613608615</v>
      </c>
      <c r="J123" s="5">
        <f t="shared" si="108"/>
        <v>0.01740379092475597</v>
      </c>
      <c r="L123" s="16">
        <f t="shared" si="106"/>
        <v>0.005668449197860936</v>
      </c>
      <c r="M123" s="16">
        <f t="shared" si="106"/>
        <v>-0.0005879692446856266</v>
      </c>
      <c r="N123" s="16">
        <f t="shared" si="106"/>
        <v>0.0018855034840825845</v>
      </c>
      <c r="O123" s="16">
        <f t="shared" si="106"/>
        <v>0.0017403790924755969</v>
      </c>
      <c r="P123" s="17">
        <f t="shared" si="107"/>
        <v>0.00870636252973349</v>
      </c>
      <c r="R123" s="34">
        <v>0.154</v>
      </c>
      <c r="S123" s="34">
        <v>0</v>
      </c>
      <c r="T123" s="34">
        <v>0.48</v>
      </c>
      <c r="U123" s="34">
        <v>0.366</v>
      </c>
      <c r="W123" s="18">
        <f aca="true" t="shared" si="109" ref="W123:Z124">+R122*G123</f>
        <v>0.004478074866310139</v>
      </c>
      <c r="X123" s="18">
        <f t="shared" si="109"/>
        <v>0</v>
      </c>
      <c r="Y123" s="18">
        <f t="shared" si="109"/>
        <v>0.0027402650635333565</v>
      </c>
      <c r="Z123" s="18">
        <f t="shared" si="109"/>
        <v>0.005691039632395202</v>
      </c>
      <c r="AA123" s="19">
        <f aca="true" t="shared" si="110" ref="AA123:AA128">SUM(W123:Z123)</f>
        <v>0.012909379562238699</v>
      </c>
      <c r="AC123" s="35">
        <v>0.252</v>
      </c>
      <c r="AD123" s="35">
        <v>0.018</v>
      </c>
      <c r="AE123" s="35">
        <v>0.409</v>
      </c>
      <c r="AF123" s="35">
        <v>0.321</v>
      </c>
      <c r="AH123" s="20">
        <f aca="true" t="shared" si="111" ref="AH123:AK124">+AC122*G123</f>
        <v>0.005498395721925108</v>
      </c>
      <c r="AI123" s="20">
        <f t="shared" si="111"/>
        <v>-0.00016267149102969003</v>
      </c>
      <c r="AJ123" s="20">
        <f t="shared" si="111"/>
        <v>0.0021808990299221893</v>
      </c>
      <c r="AK123" s="20">
        <f t="shared" si="111"/>
        <v>0.004855657668006916</v>
      </c>
      <c r="AL123" s="21">
        <f aca="true" t="shared" si="112" ref="AL123:AL128">SUM(AH123:AK123)</f>
        <v>0.012372280928824524</v>
      </c>
    </row>
    <row r="124" spans="1:38" ht="12.75">
      <c r="A124" s="2">
        <v>41851</v>
      </c>
      <c r="B124" s="4">
        <v>14.505</v>
      </c>
      <c r="C124" s="4">
        <v>31.025</v>
      </c>
      <c r="D124" s="4">
        <v>147.93</v>
      </c>
      <c r="E124" s="4">
        <v>180.09</v>
      </c>
      <c r="G124" s="5">
        <f t="shared" si="108"/>
        <v>0.015045486354093862</v>
      </c>
      <c r="H124" s="5">
        <f t="shared" si="108"/>
        <v>-0.06268882175226598</v>
      </c>
      <c r="I124" s="5">
        <f t="shared" si="108"/>
        <v>0.004276985743380868</v>
      </c>
      <c r="J124" s="5">
        <f t="shared" si="108"/>
        <v>0.016710890306554482</v>
      </c>
      <c r="L124" s="16">
        <f aca="true" t="shared" si="113" ref="L124:O125">L$2*G124</f>
        <v>0.004513645906228159</v>
      </c>
      <c r="M124" s="16">
        <f t="shared" si="113"/>
        <v>-0.01880664652567979</v>
      </c>
      <c r="N124" s="16">
        <f t="shared" si="113"/>
        <v>0.0012830957230142604</v>
      </c>
      <c r="O124" s="16">
        <f t="shared" si="113"/>
        <v>0.0016710890306554484</v>
      </c>
      <c r="P124" s="17">
        <f t="shared" si="107"/>
        <v>-0.011338815865781924</v>
      </c>
      <c r="R124" s="34">
        <v>0.384</v>
      </c>
      <c r="S124" s="34">
        <v>0.014</v>
      </c>
      <c r="T124" s="34">
        <v>0.312</v>
      </c>
      <c r="U124" s="34">
        <v>0.29</v>
      </c>
      <c r="W124" s="18">
        <f t="shared" si="109"/>
        <v>0.0023170048985304546</v>
      </c>
      <c r="X124" s="18">
        <f t="shared" si="109"/>
        <v>0</v>
      </c>
      <c r="Y124" s="18">
        <f t="shared" si="109"/>
        <v>0.0020529531568228166</v>
      </c>
      <c r="Z124" s="18">
        <f t="shared" si="109"/>
        <v>0.00611618585219894</v>
      </c>
      <c r="AA124" s="19">
        <f t="shared" si="110"/>
        <v>0.01048614390755221</v>
      </c>
      <c r="AC124" s="35">
        <v>0.368</v>
      </c>
      <c r="AD124" s="35">
        <v>0.069</v>
      </c>
      <c r="AE124" s="35">
        <v>0.291</v>
      </c>
      <c r="AF124" s="35">
        <v>0.272</v>
      </c>
      <c r="AH124" s="20">
        <f t="shared" si="111"/>
        <v>0.0037914625612316534</v>
      </c>
      <c r="AI124" s="20">
        <f t="shared" si="111"/>
        <v>-0.0011283987915407874</v>
      </c>
      <c r="AJ124" s="20">
        <f t="shared" si="111"/>
        <v>0.0017492871690427748</v>
      </c>
      <c r="AK124" s="20">
        <f t="shared" si="111"/>
        <v>0.005364195788403989</v>
      </c>
      <c r="AL124" s="21">
        <f t="shared" si="112"/>
        <v>0.00977654672713763</v>
      </c>
    </row>
    <row r="125" spans="1:38" ht="12.75">
      <c r="A125" s="2">
        <v>41880</v>
      </c>
      <c r="B125" s="4">
        <v>15.145</v>
      </c>
      <c r="C125" s="4">
        <v>31.465</v>
      </c>
      <c r="D125" s="4">
        <v>148.8</v>
      </c>
      <c r="E125" s="4">
        <v>185.88</v>
      </c>
      <c r="G125" s="5">
        <f aca="true" t="shared" si="114" ref="G125:J126">+B125/B124-1</f>
        <v>0.04412271630472242</v>
      </c>
      <c r="H125" s="5">
        <f t="shared" si="114"/>
        <v>0.01418211120064461</v>
      </c>
      <c r="I125" s="5">
        <f t="shared" si="114"/>
        <v>0.005881160008111896</v>
      </c>
      <c r="J125" s="5">
        <f t="shared" si="114"/>
        <v>0.032150591370981196</v>
      </c>
      <c r="L125" s="16">
        <f t="shared" si="113"/>
        <v>0.013236814891416726</v>
      </c>
      <c r="M125" s="16">
        <f t="shared" si="113"/>
        <v>0.004254633360193383</v>
      </c>
      <c r="N125" s="16">
        <f t="shared" si="113"/>
        <v>0.0017643480024335688</v>
      </c>
      <c r="O125" s="16">
        <f t="shared" si="113"/>
        <v>0.00321505913709812</v>
      </c>
      <c r="P125" s="17">
        <f t="shared" si="107"/>
        <v>0.022470855391141797</v>
      </c>
      <c r="R125" s="34">
        <v>0.103</v>
      </c>
      <c r="S125" s="34">
        <v>0</v>
      </c>
      <c r="T125" s="34">
        <v>0.291</v>
      </c>
      <c r="U125" s="34">
        <v>0.306</v>
      </c>
      <c r="W125" s="18">
        <f aca="true" t="shared" si="115" ref="W125:Z126">+R124*G125</f>
        <v>0.01694312306101341</v>
      </c>
      <c r="X125" s="18">
        <f t="shared" si="115"/>
        <v>0.00019854955680902455</v>
      </c>
      <c r="Y125" s="18">
        <f t="shared" si="115"/>
        <v>0.0018349219225309117</v>
      </c>
      <c r="Z125" s="18">
        <f t="shared" si="115"/>
        <v>0.009323671497584547</v>
      </c>
      <c r="AA125" s="19">
        <f t="shared" si="110"/>
        <v>0.028300266037937893</v>
      </c>
      <c r="AC125" s="35">
        <v>0.229</v>
      </c>
      <c r="AD125" s="35">
        <v>0</v>
      </c>
      <c r="AE125" s="35">
        <v>0.485</v>
      </c>
      <c r="AF125" s="35">
        <v>0.286</v>
      </c>
      <c r="AH125" s="20">
        <f aca="true" t="shared" si="116" ref="AH125:AK126">+AC124*G125</f>
        <v>0.01623715960013785</v>
      </c>
      <c r="AI125" s="20">
        <f t="shared" si="116"/>
        <v>0.000978565672844478</v>
      </c>
      <c r="AJ125" s="20">
        <f t="shared" si="116"/>
        <v>0.0017114175623605618</v>
      </c>
      <c r="AK125" s="20">
        <f t="shared" si="116"/>
        <v>0.008744960852906885</v>
      </c>
      <c r="AL125" s="21">
        <f t="shared" si="112"/>
        <v>0.027672103688249773</v>
      </c>
    </row>
    <row r="126" spans="1:38" ht="12.75">
      <c r="A126" s="2">
        <v>41912</v>
      </c>
      <c r="B126" s="4">
        <v>15.6675</v>
      </c>
      <c r="C126" s="4">
        <v>32.225</v>
      </c>
      <c r="D126" s="4">
        <v>148.91</v>
      </c>
      <c r="E126" s="4">
        <v>186.08</v>
      </c>
      <c r="G126" s="5">
        <f t="shared" si="114"/>
        <v>0.034499834929019535</v>
      </c>
      <c r="H126" s="5">
        <f t="shared" si="114"/>
        <v>0.02415382170665814</v>
      </c>
      <c r="I126" s="5">
        <f t="shared" si="114"/>
        <v>0.0007392473118279508</v>
      </c>
      <c r="J126" s="5">
        <f t="shared" si="114"/>
        <v>0.0010759629868732912</v>
      </c>
      <c r="L126" s="16">
        <f aca="true" t="shared" si="117" ref="L126:O127">L$2*G126</f>
        <v>0.01034995047870586</v>
      </c>
      <c r="M126" s="16">
        <f t="shared" si="117"/>
        <v>0.007246146511997442</v>
      </c>
      <c r="N126" s="16">
        <f t="shared" si="117"/>
        <v>0.0002217741935483852</v>
      </c>
      <c r="O126" s="16">
        <f t="shared" si="117"/>
        <v>0.00010759629868732912</v>
      </c>
      <c r="P126" s="17">
        <f t="shared" si="107"/>
        <v>0.01792546748293902</v>
      </c>
      <c r="R126" s="34">
        <v>0.154</v>
      </c>
      <c r="S126" s="34">
        <v>0</v>
      </c>
      <c r="T126" s="34">
        <v>0.458</v>
      </c>
      <c r="U126" s="34">
        <v>0.388</v>
      </c>
      <c r="W126" s="18">
        <f t="shared" si="115"/>
        <v>0.003553482997689012</v>
      </c>
      <c r="X126" s="18">
        <f t="shared" si="115"/>
        <v>0</v>
      </c>
      <c r="Y126" s="18">
        <f t="shared" si="115"/>
        <v>0.00021512096774193367</v>
      </c>
      <c r="Z126" s="18">
        <f t="shared" si="115"/>
        <v>0.0003292446739832271</v>
      </c>
      <c r="AA126" s="19">
        <f t="shared" si="110"/>
        <v>0.004097848639414172</v>
      </c>
      <c r="AC126" s="35">
        <v>0.236</v>
      </c>
      <c r="AD126" s="35">
        <v>0</v>
      </c>
      <c r="AE126" s="35">
        <v>0.41</v>
      </c>
      <c r="AF126" s="35">
        <v>0.354</v>
      </c>
      <c r="AH126" s="20">
        <f t="shared" si="116"/>
        <v>0.007900462198745474</v>
      </c>
      <c r="AI126" s="20">
        <f t="shared" si="116"/>
        <v>0</v>
      </c>
      <c r="AJ126" s="20">
        <f t="shared" si="116"/>
        <v>0.0003585349462365561</v>
      </c>
      <c r="AK126" s="20">
        <f t="shared" si="116"/>
        <v>0.00030772541424576124</v>
      </c>
      <c r="AL126" s="21">
        <f t="shared" si="112"/>
        <v>0.008566722559227791</v>
      </c>
    </row>
    <row r="127" spans="1:38" ht="12.75">
      <c r="A127" s="2">
        <v>41943</v>
      </c>
      <c r="B127" s="4">
        <v>16.02</v>
      </c>
      <c r="C127" s="4">
        <v>31.01</v>
      </c>
      <c r="D127" s="4">
        <v>148.94</v>
      </c>
      <c r="E127" s="4">
        <v>187.32</v>
      </c>
      <c r="G127" s="5">
        <f aca="true" t="shared" si="118" ref="G127:J128">+B127/B126-1</f>
        <v>0.02249880325514586</v>
      </c>
      <c r="H127" s="5">
        <f t="shared" si="118"/>
        <v>-0.03770364623739331</v>
      </c>
      <c r="I127" s="5">
        <f t="shared" si="118"/>
        <v>0.0002014639715264277</v>
      </c>
      <c r="J127" s="5">
        <f t="shared" si="118"/>
        <v>0.006663800515906981</v>
      </c>
      <c r="L127" s="16">
        <f t="shared" si="117"/>
        <v>0.006749640976543758</v>
      </c>
      <c r="M127" s="16">
        <f t="shared" si="117"/>
        <v>-0.011311093871217991</v>
      </c>
      <c r="N127" s="16">
        <f t="shared" si="117"/>
        <v>6.043919145792831E-05</v>
      </c>
      <c r="O127" s="16">
        <f t="shared" si="117"/>
        <v>0.0006663800515906981</v>
      </c>
      <c r="P127" s="17">
        <f t="shared" si="107"/>
        <v>-0.0038346336516256073</v>
      </c>
      <c r="R127" s="34">
        <v>0.242</v>
      </c>
      <c r="S127" s="34">
        <v>0</v>
      </c>
      <c r="T127" s="34">
        <v>0.397</v>
      </c>
      <c r="U127" s="34">
        <v>0.361</v>
      </c>
      <c r="W127" s="18">
        <f aca="true" t="shared" si="119" ref="W127:Z128">+R126*G127</f>
        <v>0.0034648157012924625</v>
      </c>
      <c r="X127" s="18">
        <f t="shared" si="119"/>
        <v>0</v>
      </c>
      <c r="Y127" s="18">
        <f t="shared" si="119"/>
        <v>9.227049895910389E-05</v>
      </c>
      <c r="Z127" s="18">
        <f t="shared" si="119"/>
        <v>0.002585554600171909</v>
      </c>
      <c r="AA127" s="19">
        <f t="shared" si="110"/>
        <v>0.006142640800423475</v>
      </c>
      <c r="AC127" s="35">
        <v>0.336</v>
      </c>
      <c r="AD127" s="35">
        <v>0</v>
      </c>
      <c r="AE127" s="35">
        <v>0.342</v>
      </c>
      <c r="AF127" s="35">
        <v>0.322</v>
      </c>
      <c r="AH127" s="20">
        <f aca="true" t="shared" si="120" ref="AH127:AK128">+AC126*G127</f>
        <v>0.005309717568214423</v>
      </c>
      <c r="AI127" s="20">
        <f t="shared" si="120"/>
        <v>0</v>
      </c>
      <c r="AJ127" s="20">
        <f t="shared" si="120"/>
        <v>8.260022832583535E-05</v>
      </c>
      <c r="AK127" s="20">
        <f t="shared" si="120"/>
        <v>0.0023589853826310714</v>
      </c>
      <c r="AL127" s="21">
        <f t="shared" si="112"/>
        <v>0.00775130317917133</v>
      </c>
    </row>
    <row r="128" spans="1:38" ht="12.75">
      <c r="A128" s="2">
        <v>41973</v>
      </c>
      <c r="B128" s="4">
        <v>16.6</v>
      </c>
      <c r="C128" s="4">
        <v>32.45</v>
      </c>
      <c r="D128" s="4">
        <v>149.37</v>
      </c>
      <c r="E128" s="4">
        <v>192.19</v>
      </c>
      <c r="G128" s="5">
        <f t="shared" si="118"/>
        <v>0.0362047440699127</v>
      </c>
      <c r="H128" s="5">
        <f t="shared" si="118"/>
        <v>0.046436633344082656</v>
      </c>
      <c r="I128" s="5">
        <f t="shared" si="118"/>
        <v>0.002887068618235622</v>
      </c>
      <c r="J128" s="5">
        <f t="shared" si="118"/>
        <v>0.025998291693358988</v>
      </c>
      <c r="L128" s="16">
        <f aca="true" t="shared" si="121" ref="L128:O129">L$2*G128</f>
        <v>0.010861423220973809</v>
      </c>
      <c r="M128" s="16">
        <f t="shared" si="121"/>
        <v>0.013930990003224796</v>
      </c>
      <c r="N128" s="16">
        <f t="shared" si="121"/>
        <v>0.0008661205854706865</v>
      </c>
      <c r="O128" s="16">
        <f t="shared" si="121"/>
        <v>0.002599829169335899</v>
      </c>
      <c r="P128" s="17">
        <f aca="true" t="shared" si="122" ref="P128:P133">SUM(L128:O128)</f>
        <v>0.02825836297900519</v>
      </c>
      <c r="R128" s="34">
        <v>0.075</v>
      </c>
      <c r="S128" s="34">
        <v>0</v>
      </c>
      <c r="T128" s="34">
        <v>0.497</v>
      </c>
      <c r="U128" s="34">
        <v>0.428</v>
      </c>
      <c r="W128" s="18">
        <f t="shared" si="119"/>
        <v>0.008761548064918873</v>
      </c>
      <c r="X128" s="18">
        <f t="shared" si="119"/>
        <v>0</v>
      </c>
      <c r="Y128" s="18">
        <f t="shared" si="119"/>
        <v>0.001146166241439542</v>
      </c>
      <c r="Z128" s="18">
        <f t="shared" si="119"/>
        <v>0.009385383301302595</v>
      </c>
      <c r="AA128" s="19">
        <f t="shared" si="110"/>
        <v>0.01929309760766101</v>
      </c>
      <c r="AC128" s="35">
        <v>0.113</v>
      </c>
      <c r="AD128" s="35">
        <v>0</v>
      </c>
      <c r="AE128" s="35">
        <v>0.476</v>
      </c>
      <c r="AF128" s="35">
        <v>0.411</v>
      </c>
      <c r="AH128" s="20">
        <f t="shared" si="120"/>
        <v>0.012164794007490667</v>
      </c>
      <c r="AI128" s="20">
        <f t="shared" si="120"/>
        <v>0</v>
      </c>
      <c r="AJ128" s="20">
        <f t="shared" si="120"/>
        <v>0.0009873774674365827</v>
      </c>
      <c r="AK128" s="20">
        <f t="shared" si="120"/>
        <v>0.008371449925261594</v>
      </c>
      <c r="AL128" s="21">
        <f t="shared" si="112"/>
        <v>0.021523621400188847</v>
      </c>
    </row>
    <row r="129" spans="1:38" ht="12.75">
      <c r="A129" s="2">
        <v>42004</v>
      </c>
      <c r="B129" s="4">
        <v>17.09</v>
      </c>
      <c r="C129" s="4">
        <v>31.415</v>
      </c>
      <c r="D129" s="4">
        <v>149.72</v>
      </c>
      <c r="E129" s="4">
        <v>195.56</v>
      </c>
      <c r="G129" s="5">
        <f aca="true" t="shared" si="123" ref="G129:J130">+B129/B128-1</f>
        <v>0.029518072289156594</v>
      </c>
      <c r="H129" s="5">
        <f t="shared" si="123"/>
        <v>-0.03189522342064721</v>
      </c>
      <c r="I129" s="5">
        <f t="shared" si="123"/>
        <v>0.0023431746669344555</v>
      </c>
      <c r="J129" s="5">
        <f t="shared" si="123"/>
        <v>0.017534731255528513</v>
      </c>
      <c r="L129" s="16">
        <f t="shared" si="121"/>
        <v>0.008855421686746977</v>
      </c>
      <c r="M129" s="16">
        <f t="shared" si="121"/>
        <v>-0.009568567026194163</v>
      </c>
      <c r="N129" s="16">
        <f t="shared" si="121"/>
        <v>0.0007029524000803367</v>
      </c>
      <c r="O129" s="16">
        <f t="shared" si="121"/>
        <v>0.0017534731255528513</v>
      </c>
      <c r="P129" s="17">
        <f t="shared" si="122"/>
        <v>0.0017432801861860022</v>
      </c>
      <c r="R129" s="34">
        <v>0.135</v>
      </c>
      <c r="S129" s="34">
        <v>0</v>
      </c>
      <c r="T129" s="34">
        <v>0.549</v>
      </c>
      <c r="U129" s="34">
        <v>0.316</v>
      </c>
      <c r="W129" s="18">
        <f aca="true" t="shared" si="124" ref="W129:Z130">+R128*G129</f>
        <v>0.0022138554216867444</v>
      </c>
      <c r="X129" s="18">
        <f t="shared" si="124"/>
        <v>0</v>
      </c>
      <c r="Y129" s="18">
        <f t="shared" si="124"/>
        <v>0.0011645578094664243</v>
      </c>
      <c r="Z129" s="18">
        <f t="shared" si="124"/>
        <v>0.007504864977366204</v>
      </c>
      <c r="AA129" s="19">
        <f aca="true" t="shared" si="125" ref="AA129:AA134">SUM(W129:Z129)</f>
        <v>0.010883278208519372</v>
      </c>
      <c r="AC129" s="35">
        <v>0.24</v>
      </c>
      <c r="AD129" s="35">
        <v>0</v>
      </c>
      <c r="AE129" s="35">
        <v>0.46</v>
      </c>
      <c r="AF129" s="35">
        <v>0.3</v>
      </c>
      <c r="AH129" s="20">
        <f aca="true" t="shared" si="126" ref="AH129:AK130">+AC128*G129</f>
        <v>0.0033355421686746952</v>
      </c>
      <c r="AI129" s="20">
        <f t="shared" si="126"/>
        <v>0</v>
      </c>
      <c r="AJ129" s="20">
        <f t="shared" si="126"/>
        <v>0.0011153511414608009</v>
      </c>
      <c r="AK129" s="20">
        <f t="shared" si="126"/>
        <v>0.007206774546022219</v>
      </c>
      <c r="AL129" s="21">
        <f aca="true" t="shared" si="127" ref="AL129:AL134">SUM(AH129:AK129)</f>
        <v>0.011657667856157714</v>
      </c>
    </row>
    <row r="130" spans="1:38" ht="12.75">
      <c r="A130" s="2">
        <v>42035</v>
      </c>
      <c r="B130" s="4">
        <v>17.5925</v>
      </c>
      <c r="C130" s="4">
        <v>33.585</v>
      </c>
      <c r="D130" s="4">
        <v>150.15</v>
      </c>
      <c r="E130" s="4">
        <v>202.21</v>
      </c>
      <c r="G130" s="5">
        <f t="shared" si="123"/>
        <v>0.029403159742539486</v>
      </c>
      <c r="H130" s="5">
        <f t="shared" si="123"/>
        <v>0.06907528250835604</v>
      </c>
      <c r="I130" s="5">
        <f t="shared" si="123"/>
        <v>0.002872027785199016</v>
      </c>
      <c r="J130" s="5">
        <f t="shared" si="123"/>
        <v>0.0340049089793415</v>
      </c>
      <c r="L130" s="16">
        <f aca="true" t="shared" si="128" ref="L130:O131">L$2*G130</f>
        <v>0.008820947922761845</v>
      </c>
      <c r="M130" s="16">
        <f t="shared" si="128"/>
        <v>0.020722584752506813</v>
      </c>
      <c r="N130" s="16">
        <f t="shared" si="128"/>
        <v>0.0008616083355597048</v>
      </c>
      <c r="O130" s="16">
        <f t="shared" si="128"/>
        <v>0.0034004908979341497</v>
      </c>
      <c r="P130" s="17">
        <f t="shared" si="122"/>
        <v>0.03380563190876251</v>
      </c>
      <c r="R130" s="34">
        <v>0</v>
      </c>
      <c r="S130" s="34">
        <v>0</v>
      </c>
      <c r="T130" s="34">
        <v>0.644</v>
      </c>
      <c r="U130" s="34">
        <v>0.356</v>
      </c>
      <c r="W130" s="18">
        <f t="shared" si="124"/>
        <v>0.003969426565242831</v>
      </c>
      <c r="X130" s="18">
        <f t="shared" si="124"/>
        <v>0</v>
      </c>
      <c r="Y130" s="18">
        <f t="shared" si="124"/>
        <v>0.00157674325407426</v>
      </c>
      <c r="Z130" s="18">
        <f t="shared" si="124"/>
        <v>0.010745551237471913</v>
      </c>
      <c r="AA130" s="19">
        <f t="shared" si="125"/>
        <v>0.016291721056789003</v>
      </c>
      <c r="AC130" s="35">
        <v>0.023</v>
      </c>
      <c r="AD130" s="35">
        <v>0</v>
      </c>
      <c r="AE130" s="35">
        <v>0.568</v>
      </c>
      <c r="AF130" s="35">
        <v>0.409</v>
      </c>
      <c r="AH130" s="20">
        <f t="shared" si="126"/>
        <v>0.007056758338209477</v>
      </c>
      <c r="AI130" s="20">
        <f t="shared" si="126"/>
        <v>0</v>
      </c>
      <c r="AJ130" s="20">
        <f t="shared" si="126"/>
        <v>0.0013211327811915475</v>
      </c>
      <c r="AK130" s="20">
        <f t="shared" si="126"/>
        <v>0.01020147269380245</v>
      </c>
      <c r="AL130" s="21">
        <f t="shared" si="127"/>
        <v>0.01857936381320347</v>
      </c>
    </row>
    <row r="131" spans="1:38" ht="12.75">
      <c r="A131" s="2">
        <v>42062</v>
      </c>
      <c r="B131" s="4">
        <v>18.7325</v>
      </c>
      <c r="C131" s="4">
        <v>35.805</v>
      </c>
      <c r="D131" s="4">
        <v>150.94</v>
      </c>
      <c r="E131" s="4">
        <v>205.33</v>
      </c>
      <c r="G131" s="5">
        <f aca="true" t="shared" si="129" ref="G131:J132">+B131/B130-1</f>
        <v>0.06480034105442667</v>
      </c>
      <c r="H131" s="5">
        <f t="shared" si="129"/>
        <v>0.06610093791871363</v>
      </c>
      <c r="I131" s="5">
        <f t="shared" si="129"/>
        <v>0.005261405261405283</v>
      </c>
      <c r="J131" s="5">
        <f t="shared" si="129"/>
        <v>0.015429503981009951</v>
      </c>
      <c r="L131" s="16">
        <f t="shared" si="128"/>
        <v>0.019440102316328</v>
      </c>
      <c r="M131" s="16">
        <f t="shared" si="128"/>
        <v>0.01983028137561409</v>
      </c>
      <c r="N131" s="16">
        <f t="shared" si="128"/>
        <v>0.001578421578421585</v>
      </c>
      <c r="O131" s="16">
        <f t="shared" si="128"/>
        <v>0.0015429503981009953</v>
      </c>
      <c r="P131" s="17">
        <f t="shared" si="122"/>
        <v>0.042391755668464676</v>
      </c>
      <c r="R131" s="34">
        <v>0</v>
      </c>
      <c r="S131" s="34">
        <v>0.042</v>
      </c>
      <c r="T131" s="34">
        <v>0.53</v>
      </c>
      <c r="U131" s="34">
        <v>0.428</v>
      </c>
      <c r="W131" s="18">
        <f aca="true" t="shared" si="130" ref="W131:Z132">+R130*G131</f>
        <v>0</v>
      </c>
      <c r="X131" s="18">
        <f t="shared" si="130"/>
        <v>0</v>
      </c>
      <c r="Y131" s="18">
        <f t="shared" si="130"/>
        <v>0.0033883449883450024</v>
      </c>
      <c r="Z131" s="18">
        <f t="shared" si="130"/>
        <v>0.005492903417239542</v>
      </c>
      <c r="AA131" s="19">
        <f t="shared" si="125"/>
        <v>0.008881248405584545</v>
      </c>
      <c r="AC131" s="35">
        <v>0</v>
      </c>
      <c r="AD131" s="35">
        <v>0.077</v>
      </c>
      <c r="AE131" s="35">
        <v>0.511</v>
      </c>
      <c r="AF131" s="35">
        <v>0.412</v>
      </c>
      <c r="AH131" s="20">
        <f aca="true" t="shared" si="131" ref="AH131:AK132">+AC130*G131</f>
        <v>0.0014904078442518134</v>
      </c>
      <c r="AI131" s="20">
        <f t="shared" si="131"/>
        <v>0</v>
      </c>
      <c r="AJ131" s="20">
        <f t="shared" si="131"/>
        <v>0.0029884781884782006</v>
      </c>
      <c r="AK131" s="20">
        <f t="shared" si="131"/>
        <v>0.00631066712823307</v>
      </c>
      <c r="AL131" s="21">
        <f t="shared" si="127"/>
        <v>0.010789553160963083</v>
      </c>
    </row>
    <row r="132" spans="1:38" ht="12.75">
      <c r="A132" s="2">
        <v>42094</v>
      </c>
      <c r="B132" s="4">
        <v>19.31</v>
      </c>
      <c r="C132" s="4">
        <v>36.965</v>
      </c>
      <c r="D132" s="4">
        <v>151.01</v>
      </c>
      <c r="E132" s="4">
        <v>208.66</v>
      </c>
      <c r="G132" s="5">
        <f t="shared" si="129"/>
        <v>0.03082877352195368</v>
      </c>
      <c r="H132" s="5">
        <f t="shared" si="129"/>
        <v>0.03239770981706469</v>
      </c>
      <c r="I132" s="5">
        <f t="shared" si="129"/>
        <v>0.00046376043460982785</v>
      </c>
      <c r="J132" s="5">
        <f t="shared" si="129"/>
        <v>0.01621779574343729</v>
      </c>
      <c r="L132" s="16">
        <f aca="true" t="shared" si="132" ref="L132:O133">L$2*G132</f>
        <v>0.009248632056586104</v>
      </c>
      <c r="M132" s="16">
        <f t="shared" si="132"/>
        <v>0.009719312945119407</v>
      </c>
      <c r="N132" s="16">
        <f t="shared" si="132"/>
        <v>0.00013912813038294836</v>
      </c>
      <c r="O132" s="16">
        <f t="shared" si="132"/>
        <v>0.001621779574343729</v>
      </c>
      <c r="P132" s="17">
        <f t="shared" si="122"/>
        <v>0.02072885270643219</v>
      </c>
      <c r="R132" s="34">
        <v>0.063</v>
      </c>
      <c r="S132" s="34">
        <v>0</v>
      </c>
      <c r="T132" s="34">
        <v>0.543</v>
      </c>
      <c r="U132" s="34">
        <v>0.394</v>
      </c>
      <c r="W132" s="18">
        <f t="shared" si="130"/>
        <v>0</v>
      </c>
      <c r="X132" s="18">
        <f t="shared" si="130"/>
        <v>0.0013607038123167171</v>
      </c>
      <c r="Y132" s="18">
        <f t="shared" si="130"/>
        <v>0.00024579303034320875</v>
      </c>
      <c r="Z132" s="18">
        <f t="shared" si="130"/>
        <v>0.006941216578191161</v>
      </c>
      <c r="AA132" s="19">
        <f t="shared" si="125"/>
        <v>0.008547713420851087</v>
      </c>
      <c r="AC132" s="35">
        <v>0.149</v>
      </c>
      <c r="AD132" s="35">
        <v>0</v>
      </c>
      <c r="AE132" s="35">
        <v>0.49</v>
      </c>
      <c r="AF132" s="35">
        <v>0.361</v>
      </c>
      <c r="AH132" s="20">
        <f t="shared" si="131"/>
        <v>0</v>
      </c>
      <c r="AI132" s="20">
        <f t="shared" si="131"/>
        <v>0.002494623655913981</v>
      </c>
      <c r="AJ132" s="20">
        <f t="shared" si="131"/>
        <v>0.00023698158208562204</v>
      </c>
      <c r="AK132" s="20">
        <f t="shared" si="131"/>
        <v>0.006681731846296163</v>
      </c>
      <c r="AL132" s="21">
        <f t="shared" si="127"/>
        <v>0.009413337084295766</v>
      </c>
    </row>
    <row r="133" spans="1:38" ht="12.75">
      <c r="A133" s="2">
        <v>42124</v>
      </c>
      <c r="B133" s="4">
        <v>18.73</v>
      </c>
      <c r="C133" s="4">
        <v>36.295</v>
      </c>
      <c r="D133" s="4">
        <v>150.61</v>
      </c>
      <c r="E133" s="4">
        <v>204.06</v>
      </c>
      <c r="G133" s="5">
        <f aca="true" t="shared" si="133" ref="G133:J134">+B133/B132-1</f>
        <v>-0.03003625064733295</v>
      </c>
      <c r="H133" s="5">
        <f t="shared" si="133"/>
        <v>-0.01812525361828765</v>
      </c>
      <c r="I133" s="5">
        <f t="shared" si="133"/>
        <v>-0.00264883120323145</v>
      </c>
      <c r="J133" s="5">
        <f t="shared" si="133"/>
        <v>-0.022045432761430006</v>
      </c>
      <c r="L133" s="16">
        <f t="shared" si="132"/>
        <v>-0.009010875194199885</v>
      </c>
      <c r="M133" s="16">
        <f t="shared" si="132"/>
        <v>-0.0054375760854862955</v>
      </c>
      <c r="N133" s="16">
        <f t="shared" si="132"/>
        <v>-0.0007946493609694349</v>
      </c>
      <c r="O133" s="16">
        <f t="shared" si="132"/>
        <v>-0.0022045432761430006</v>
      </c>
      <c r="P133" s="17">
        <f t="shared" si="122"/>
        <v>-0.017447643916798615</v>
      </c>
      <c r="R133" s="34">
        <v>0.317</v>
      </c>
      <c r="S133" s="34">
        <v>0.065</v>
      </c>
      <c r="T133" s="34">
        <v>0.328</v>
      </c>
      <c r="U133" s="34">
        <v>0.29</v>
      </c>
      <c r="W133" s="18">
        <f aca="true" t="shared" si="134" ref="W133:Z134">+R132*G133</f>
        <v>-0.001892283790781976</v>
      </c>
      <c r="X133" s="18">
        <f t="shared" si="134"/>
        <v>0</v>
      </c>
      <c r="Y133" s="18">
        <f t="shared" si="134"/>
        <v>-0.0014383153433546773</v>
      </c>
      <c r="Z133" s="18">
        <f t="shared" si="134"/>
        <v>-0.008685900508003422</v>
      </c>
      <c r="AA133" s="19">
        <f t="shared" si="125"/>
        <v>-0.012016499642140075</v>
      </c>
      <c r="AC133" s="35">
        <v>0.309</v>
      </c>
      <c r="AD133" s="35">
        <v>0.182</v>
      </c>
      <c r="AE133" s="35">
        <v>0.264</v>
      </c>
      <c r="AF133" s="35">
        <v>0.245</v>
      </c>
      <c r="AH133" s="20">
        <f aca="true" t="shared" si="135" ref="AH133:AK134">+AC132*G133</f>
        <v>-0.004475401346452609</v>
      </c>
      <c r="AI133" s="20">
        <f t="shared" si="135"/>
        <v>0</v>
      </c>
      <c r="AJ133" s="20">
        <f t="shared" si="135"/>
        <v>-0.0012979272895834104</v>
      </c>
      <c r="AK133" s="20">
        <f t="shared" si="135"/>
        <v>-0.007958401226876232</v>
      </c>
      <c r="AL133" s="21">
        <f t="shared" si="127"/>
        <v>-0.01373172986291225</v>
      </c>
    </row>
    <row r="134" spans="1:38" ht="12.75">
      <c r="A134" s="2">
        <v>42153</v>
      </c>
      <c r="B134" s="4">
        <v>19.235</v>
      </c>
      <c r="C134" s="4">
        <v>36.815</v>
      </c>
      <c r="D134" s="4">
        <v>150.36</v>
      </c>
      <c r="E134" s="4">
        <v>198.49</v>
      </c>
      <c r="G134" s="5">
        <f t="shared" si="133"/>
        <v>0.02696209289909235</v>
      </c>
      <c r="H134" s="5">
        <f t="shared" si="133"/>
        <v>0.01432704229232673</v>
      </c>
      <c r="I134" s="5">
        <f t="shared" si="133"/>
        <v>-0.0016599163402164496</v>
      </c>
      <c r="J134" s="5">
        <f t="shared" si="133"/>
        <v>-0.027295893364696622</v>
      </c>
      <c r="L134" s="16">
        <f aca="true" t="shared" si="136" ref="L134:O135">L$2*G134</f>
        <v>0.008088627869727704</v>
      </c>
      <c r="M134" s="16">
        <f t="shared" si="136"/>
        <v>0.004298112687698019</v>
      </c>
      <c r="N134" s="16">
        <f t="shared" si="136"/>
        <v>-0.0004979749020649349</v>
      </c>
      <c r="O134" s="16">
        <f t="shared" si="136"/>
        <v>-0.002729589336469662</v>
      </c>
      <c r="P134" s="17">
        <f aca="true" t="shared" si="137" ref="P134:P139">SUM(L134:O134)</f>
        <v>0.009159176318891127</v>
      </c>
      <c r="R134" s="34">
        <v>0.219</v>
      </c>
      <c r="S134" s="34">
        <v>0.064</v>
      </c>
      <c r="T134" s="34">
        <v>0.717</v>
      </c>
      <c r="U134" s="34">
        <v>0</v>
      </c>
      <c r="W134" s="18">
        <f t="shared" si="134"/>
        <v>0.008546983449012275</v>
      </c>
      <c r="X134" s="18">
        <f t="shared" si="134"/>
        <v>0.0009312577490012376</v>
      </c>
      <c r="Y134" s="18">
        <f t="shared" si="134"/>
        <v>-0.0005444525595909955</v>
      </c>
      <c r="Z134" s="18">
        <f t="shared" si="134"/>
        <v>-0.00791580907576202</v>
      </c>
      <c r="AA134" s="19">
        <f t="shared" si="125"/>
        <v>0.0010179795626604968</v>
      </c>
      <c r="AC134" s="35">
        <v>0.233</v>
      </c>
      <c r="AD134" s="35">
        <v>0.143</v>
      </c>
      <c r="AE134" s="35">
        <v>0.624</v>
      </c>
      <c r="AF134" s="35">
        <v>0</v>
      </c>
      <c r="AH134" s="20">
        <f t="shared" si="135"/>
        <v>0.008331286705819535</v>
      </c>
      <c r="AI134" s="20">
        <f t="shared" si="135"/>
        <v>0.002607521697203465</v>
      </c>
      <c r="AJ134" s="20">
        <f t="shared" si="135"/>
        <v>-0.00043821791381714275</v>
      </c>
      <c r="AK134" s="20">
        <f t="shared" si="135"/>
        <v>-0.006687493874350672</v>
      </c>
      <c r="AL134" s="21">
        <f t="shared" si="127"/>
        <v>0.003813096614855185</v>
      </c>
    </row>
    <row r="135" spans="1:38" ht="12.75">
      <c r="A135" s="2">
        <v>42185</v>
      </c>
      <c r="B135" s="4">
        <v>18.4925</v>
      </c>
      <c r="C135" s="4">
        <v>35.215</v>
      </c>
      <c r="D135" s="4">
        <v>149.45</v>
      </c>
      <c r="E135" s="4">
        <v>190.69</v>
      </c>
      <c r="G135" s="5">
        <f aca="true" t="shared" si="138" ref="G135:J136">+B135/B134-1</f>
        <v>-0.03860150766831294</v>
      </c>
      <c r="H135" s="5">
        <f t="shared" si="138"/>
        <v>-0.043460545973108666</v>
      </c>
      <c r="I135" s="5">
        <f t="shared" si="138"/>
        <v>-0.006052141527002064</v>
      </c>
      <c r="J135" s="5">
        <f t="shared" si="138"/>
        <v>-0.039296690009572366</v>
      </c>
      <c r="L135" s="16">
        <f t="shared" si="136"/>
        <v>-0.011580452300493881</v>
      </c>
      <c r="M135" s="16">
        <f t="shared" si="136"/>
        <v>-0.0130381637919326</v>
      </c>
      <c r="N135" s="16">
        <f t="shared" si="136"/>
        <v>-0.0018156424581006192</v>
      </c>
      <c r="O135" s="16">
        <f t="shared" si="136"/>
        <v>-0.003929669000957237</v>
      </c>
      <c r="P135" s="17">
        <f t="shared" si="137"/>
        <v>-0.030363927551484336</v>
      </c>
      <c r="R135" s="34">
        <v>0.13</v>
      </c>
      <c r="S135" s="34">
        <v>0</v>
      </c>
      <c r="T135" s="34">
        <v>0.68</v>
      </c>
      <c r="U135" s="34">
        <v>0.19</v>
      </c>
      <c r="W135" s="18">
        <f aca="true" t="shared" si="139" ref="W135:Z136">+R134*G135</f>
        <v>-0.008453730179360535</v>
      </c>
      <c r="X135" s="18">
        <f t="shared" si="139"/>
        <v>-0.002781474942278955</v>
      </c>
      <c r="Y135" s="18">
        <f t="shared" si="139"/>
        <v>-0.004339385474860479</v>
      </c>
      <c r="Z135" s="18">
        <f t="shared" si="139"/>
        <v>0</v>
      </c>
      <c r="AA135" s="19">
        <f aca="true" t="shared" si="140" ref="AA135:AA140">SUM(W135:Z135)</f>
        <v>-0.01557459059649997</v>
      </c>
      <c r="AC135" s="35">
        <v>0.223</v>
      </c>
      <c r="AD135" s="35">
        <v>0</v>
      </c>
      <c r="AE135" s="35">
        <v>0.569</v>
      </c>
      <c r="AF135" s="35">
        <v>0.208</v>
      </c>
      <c r="AH135" s="20">
        <f aca="true" t="shared" si="141" ref="AH135:AK136">+AC134*G135</f>
        <v>-0.008994151286716915</v>
      </c>
      <c r="AI135" s="20">
        <f t="shared" si="141"/>
        <v>-0.006214858074154539</v>
      </c>
      <c r="AJ135" s="20">
        <f t="shared" si="141"/>
        <v>-0.0037765363128492878</v>
      </c>
      <c r="AK135" s="20">
        <f t="shared" si="141"/>
        <v>0</v>
      </c>
      <c r="AL135" s="21">
        <f aca="true" t="shared" si="142" ref="AL135:AL140">SUM(AH135:AK135)</f>
        <v>-0.018985545673720742</v>
      </c>
    </row>
    <row r="136" spans="1:38" ht="12.75">
      <c r="A136" s="2">
        <v>42216</v>
      </c>
      <c r="B136" s="4">
        <v>19.01</v>
      </c>
      <c r="C136" s="4">
        <v>35.44</v>
      </c>
      <c r="D136" s="4">
        <v>150.62</v>
      </c>
      <c r="E136" s="4">
        <v>197</v>
      </c>
      <c r="G136" s="5">
        <f t="shared" si="138"/>
        <v>0.02798431796674339</v>
      </c>
      <c r="H136" s="5">
        <f t="shared" si="138"/>
        <v>0.006389322731790159</v>
      </c>
      <c r="I136" s="5">
        <f t="shared" si="138"/>
        <v>0.007828705252592938</v>
      </c>
      <c r="J136" s="5">
        <f t="shared" si="138"/>
        <v>0.03309035607530553</v>
      </c>
      <c r="L136" s="16">
        <f aca="true" t="shared" si="143" ref="L136:O137">L$2*G136</f>
        <v>0.008395295390023016</v>
      </c>
      <c r="M136" s="16">
        <f t="shared" si="143"/>
        <v>0.0019167968195370477</v>
      </c>
      <c r="N136" s="16">
        <f t="shared" si="143"/>
        <v>0.002348611575777881</v>
      </c>
      <c r="O136" s="16">
        <f t="shared" si="143"/>
        <v>0.003309035607530553</v>
      </c>
      <c r="P136" s="17">
        <f t="shared" si="137"/>
        <v>0.0159697393928685</v>
      </c>
      <c r="R136" s="34">
        <v>0.103</v>
      </c>
      <c r="S136" s="34">
        <v>0</v>
      </c>
      <c r="T136" s="34">
        <v>0.544</v>
      </c>
      <c r="U136" s="34">
        <v>0.353</v>
      </c>
      <c r="W136" s="18">
        <f t="shared" si="139"/>
        <v>0.0036379613356766404</v>
      </c>
      <c r="X136" s="18">
        <f t="shared" si="139"/>
        <v>0</v>
      </c>
      <c r="Y136" s="18">
        <f t="shared" si="139"/>
        <v>0.005323519571763198</v>
      </c>
      <c r="Z136" s="18">
        <f t="shared" si="139"/>
        <v>0.00628716765430805</v>
      </c>
      <c r="AA136" s="19">
        <f t="shared" si="140"/>
        <v>0.01524864856174789</v>
      </c>
      <c r="AC136" s="35">
        <v>0.238</v>
      </c>
      <c r="AD136" s="35">
        <v>0</v>
      </c>
      <c r="AE136" s="35">
        <v>0.442</v>
      </c>
      <c r="AF136" s="35">
        <v>0.32</v>
      </c>
      <c r="AH136" s="20">
        <f t="shared" si="141"/>
        <v>0.006240502906583776</v>
      </c>
      <c r="AI136" s="20">
        <f t="shared" si="141"/>
        <v>0</v>
      </c>
      <c r="AJ136" s="20">
        <f t="shared" si="141"/>
        <v>0.004454533288725381</v>
      </c>
      <c r="AK136" s="20">
        <f t="shared" si="141"/>
        <v>0.0068827940636635495</v>
      </c>
      <c r="AL136" s="21">
        <f t="shared" si="142"/>
        <v>0.017577830258972707</v>
      </c>
    </row>
    <row r="137" spans="1:38" ht="12.75">
      <c r="A137" s="2">
        <v>42247</v>
      </c>
      <c r="B137" s="4">
        <v>17.5725</v>
      </c>
      <c r="C137" s="4">
        <v>32.125</v>
      </c>
      <c r="D137" s="4">
        <v>150.09</v>
      </c>
      <c r="E137" s="4">
        <v>194.36</v>
      </c>
      <c r="G137" s="5">
        <f aca="true" t="shared" si="144" ref="G137:J138">+B137/B136-1</f>
        <v>-0.07561809573908473</v>
      </c>
      <c r="H137" s="5">
        <f t="shared" si="144"/>
        <v>-0.09353837471783288</v>
      </c>
      <c r="I137" s="5">
        <f t="shared" si="144"/>
        <v>-0.003518789005444223</v>
      </c>
      <c r="J137" s="5">
        <f t="shared" si="144"/>
        <v>-0.013401015228426294</v>
      </c>
      <c r="L137" s="16">
        <f t="shared" si="143"/>
        <v>-0.02268542872172542</v>
      </c>
      <c r="M137" s="16">
        <f t="shared" si="143"/>
        <v>-0.028061512415349866</v>
      </c>
      <c r="N137" s="16">
        <f t="shared" si="143"/>
        <v>-0.0010556367016332669</v>
      </c>
      <c r="O137" s="16">
        <f t="shared" si="143"/>
        <v>-0.0013401015228426294</v>
      </c>
      <c r="P137" s="17">
        <f t="shared" si="137"/>
        <v>-0.053142679361551176</v>
      </c>
      <c r="R137" s="34">
        <v>0.041</v>
      </c>
      <c r="S137" s="34">
        <v>0</v>
      </c>
      <c r="T137" s="34">
        <v>0.502</v>
      </c>
      <c r="U137" s="34">
        <v>0.457</v>
      </c>
      <c r="W137" s="18">
        <f aca="true" t="shared" si="145" ref="W137:Z138">+R136*G137</f>
        <v>-0.0077886638611257275</v>
      </c>
      <c r="X137" s="18">
        <f t="shared" si="145"/>
        <v>0</v>
      </c>
      <c r="Y137" s="18">
        <f t="shared" si="145"/>
        <v>-0.0019142212189616574</v>
      </c>
      <c r="Z137" s="18">
        <f t="shared" si="145"/>
        <v>-0.004730558375634481</v>
      </c>
      <c r="AA137" s="19">
        <f t="shared" si="140"/>
        <v>-0.014433443455721865</v>
      </c>
      <c r="AC137" s="35">
        <v>0.074</v>
      </c>
      <c r="AD137" s="35">
        <v>0</v>
      </c>
      <c r="AE137" s="35">
        <v>0.484</v>
      </c>
      <c r="AF137" s="35">
        <v>0.442</v>
      </c>
      <c r="AH137" s="20">
        <f aca="true" t="shared" si="146" ref="AH137:AK138">+AC136*G137</f>
        <v>-0.017997106785902165</v>
      </c>
      <c r="AI137" s="20">
        <f t="shared" si="146"/>
        <v>0</v>
      </c>
      <c r="AJ137" s="20">
        <f t="shared" si="146"/>
        <v>-0.0015553047404063465</v>
      </c>
      <c r="AK137" s="20">
        <f t="shared" si="146"/>
        <v>-0.004288324873096414</v>
      </c>
      <c r="AL137" s="21">
        <f t="shared" si="142"/>
        <v>-0.023840736399404927</v>
      </c>
    </row>
    <row r="138" spans="1:38" ht="12.75">
      <c r="A138" s="2">
        <v>42277</v>
      </c>
      <c r="B138" s="4">
        <v>17.0625</v>
      </c>
      <c r="C138" s="4">
        <v>30.605</v>
      </c>
      <c r="D138" s="4">
        <v>150.71</v>
      </c>
      <c r="E138" s="4">
        <v>198.8</v>
      </c>
      <c r="G138" s="5">
        <f t="shared" si="144"/>
        <v>-0.029022620571916402</v>
      </c>
      <c r="H138" s="5">
        <f t="shared" si="144"/>
        <v>-0.04731517509727623</v>
      </c>
      <c r="I138" s="5">
        <f t="shared" si="144"/>
        <v>0.0041308548204410656</v>
      </c>
      <c r="J138" s="5">
        <f t="shared" si="144"/>
        <v>0.022844206626877916</v>
      </c>
      <c r="L138" s="16">
        <f aca="true" t="shared" si="147" ref="L138:O139">L$2*G138</f>
        <v>-0.00870678617157492</v>
      </c>
      <c r="M138" s="16">
        <f t="shared" si="147"/>
        <v>-0.014194552529182869</v>
      </c>
      <c r="N138" s="16">
        <f t="shared" si="147"/>
        <v>0.0012392564461323197</v>
      </c>
      <c r="O138" s="16">
        <f t="shared" si="147"/>
        <v>0.002284420662687792</v>
      </c>
      <c r="P138" s="17">
        <f t="shared" si="137"/>
        <v>-0.019377661591937677</v>
      </c>
      <c r="R138" s="34">
        <v>0.086</v>
      </c>
      <c r="S138" s="34">
        <v>0</v>
      </c>
      <c r="T138" s="34">
        <v>0.471</v>
      </c>
      <c r="U138" s="34">
        <v>0.443</v>
      </c>
      <c r="W138" s="18">
        <f t="shared" si="145"/>
        <v>-0.0011899274434485725</v>
      </c>
      <c r="X138" s="18">
        <f t="shared" si="145"/>
        <v>0</v>
      </c>
      <c r="Y138" s="18">
        <f t="shared" si="145"/>
        <v>0.0020736891198614147</v>
      </c>
      <c r="Z138" s="18">
        <f t="shared" si="145"/>
        <v>0.010439802428483209</v>
      </c>
      <c r="AA138" s="19">
        <f t="shared" si="140"/>
        <v>0.011323564104896051</v>
      </c>
      <c r="AC138" s="35">
        <v>0.121</v>
      </c>
      <c r="AD138" s="35">
        <v>0</v>
      </c>
      <c r="AE138" s="35">
        <v>0.452</v>
      </c>
      <c r="AF138" s="35">
        <v>0.427</v>
      </c>
      <c r="AH138" s="20">
        <f t="shared" si="146"/>
        <v>-0.0021476739223218137</v>
      </c>
      <c r="AI138" s="20">
        <f t="shared" si="146"/>
        <v>0</v>
      </c>
      <c r="AJ138" s="20">
        <f t="shared" si="146"/>
        <v>0.0019993337330934755</v>
      </c>
      <c r="AK138" s="20">
        <f t="shared" si="146"/>
        <v>0.010097139329080039</v>
      </c>
      <c r="AL138" s="21">
        <f t="shared" si="142"/>
        <v>0.009948799139851701</v>
      </c>
    </row>
    <row r="139" spans="1:38" ht="12.75">
      <c r="A139" s="2">
        <v>42308</v>
      </c>
      <c r="B139" s="4">
        <v>18.55</v>
      </c>
      <c r="C139" s="4">
        <v>33.72</v>
      </c>
      <c r="D139" s="4">
        <v>151.34</v>
      </c>
      <c r="E139" s="4">
        <v>201.81</v>
      </c>
      <c r="G139" s="5">
        <f aca="true" t="shared" si="148" ref="G139:J140">+B139/B138-1</f>
        <v>0.08717948717948731</v>
      </c>
      <c r="H139" s="5">
        <f t="shared" si="148"/>
        <v>0.10178075477863091</v>
      </c>
      <c r="I139" s="5">
        <f t="shared" si="148"/>
        <v>0.004180213655364584</v>
      </c>
      <c r="J139" s="5">
        <f t="shared" si="148"/>
        <v>0.01514084507042246</v>
      </c>
      <c r="L139" s="16">
        <f t="shared" si="147"/>
        <v>0.026153846153846194</v>
      </c>
      <c r="M139" s="16">
        <f t="shared" si="147"/>
        <v>0.030534226433589273</v>
      </c>
      <c r="N139" s="16">
        <f t="shared" si="147"/>
        <v>0.0012540640966093753</v>
      </c>
      <c r="O139" s="16">
        <f t="shared" si="147"/>
        <v>0.001514084507042246</v>
      </c>
      <c r="P139" s="17">
        <f t="shared" si="137"/>
        <v>0.05945622119108709</v>
      </c>
      <c r="R139" s="34">
        <v>0.06</v>
      </c>
      <c r="S139" s="34">
        <v>0</v>
      </c>
      <c r="T139" s="34">
        <v>0.509</v>
      </c>
      <c r="U139" s="34">
        <v>0.431</v>
      </c>
      <c r="W139" s="18">
        <f aca="true" t="shared" si="149" ref="W139:Z140">+R138*G139</f>
        <v>0.007497435897435909</v>
      </c>
      <c r="X139" s="18">
        <f t="shared" si="149"/>
        <v>0</v>
      </c>
      <c r="Y139" s="18">
        <f t="shared" si="149"/>
        <v>0.001968880631676719</v>
      </c>
      <c r="Z139" s="18">
        <f t="shared" si="149"/>
        <v>0.00670739436619715</v>
      </c>
      <c r="AA139" s="19">
        <f t="shared" si="140"/>
        <v>0.01617371089530978</v>
      </c>
      <c r="AC139" s="35">
        <v>0.114</v>
      </c>
      <c r="AD139" s="35">
        <v>0</v>
      </c>
      <c r="AE139" s="35">
        <v>0.478</v>
      </c>
      <c r="AF139" s="35">
        <v>0.408</v>
      </c>
      <c r="AH139" s="20">
        <f aca="true" t="shared" si="150" ref="AH139:AK140">+AC138*G139</f>
        <v>0.010548717948717964</v>
      </c>
      <c r="AI139" s="20">
        <f t="shared" si="150"/>
        <v>0</v>
      </c>
      <c r="AJ139" s="20">
        <f t="shared" si="150"/>
        <v>0.0018894565722247922</v>
      </c>
      <c r="AK139" s="20">
        <f t="shared" si="150"/>
        <v>0.00646514084507039</v>
      </c>
      <c r="AL139" s="21">
        <f t="shared" si="142"/>
        <v>0.018903315366013147</v>
      </c>
    </row>
    <row r="140" spans="1:38" ht="12.75">
      <c r="A140" s="2">
        <v>42338</v>
      </c>
      <c r="B140" s="4">
        <v>19.73</v>
      </c>
      <c r="C140" s="4">
        <v>34.715</v>
      </c>
      <c r="D140" s="4">
        <v>151.94</v>
      </c>
      <c r="E140" s="4">
        <v>203.72</v>
      </c>
      <c r="G140" s="5">
        <f t="shared" si="148"/>
        <v>0.06361185983827489</v>
      </c>
      <c r="H140" s="5">
        <f t="shared" si="148"/>
        <v>0.029507710557532763</v>
      </c>
      <c r="I140" s="5">
        <f t="shared" si="148"/>
        <v>0.003964583058015059</v>
      </c>
      <c r="J140" s="5">
        <f t="shared" si="148"/>
        <v>0.009464347653733718</v>
      </c>
      <c r="L140" s="16">
        <f aca="true" t="shared" si="151" ref="L140:O141">L$2*G140</f>
        <v>0.019083557951482467</v>
      </c>
      <c r="M140" s="16">
        <f t="shared" si="151"/>
        <v>0.008852313167259828</v>
      </c>
      <c r="N140" s="16">
        <f t="shared" si="151"/>
        <v>0.0011893749174045176</v>
      </c>
      <c r="O140" s="16">
        <f t="shared" si="151"/>
        <v>0.0009464347653733718</v>
      </c>
      <c r="P140" s="17">
        <f aca="true" t="shared" si="152" ref="P140:P145">SUM(L140:O140)</f>
        <v>0.030071680801520183</v>
      </c>
      <c r="R140" s="34">
        <v>0.078</v>
      </c>
      <c r="S140" s="34">
        <v>0</v>
      </c>
      <c r="T140" s="34">
        <v>0.491</v>
      </c>
      <c r="U140" s="34">
        <v>0.431</v>
      </c>
      <c r="W140" s="18">
        <f t="shared" si="149"/>
        <v>0.003816711590296493</v>
      </c>
      <c r="X140" s="18">
        <f t="shared" si="149"/>
        <v>0</v>
      </c>
      <c r="Y140" s="18">
        <f t="shared" si="149"/>
        <v>0.002017972776529665</v>
      </c>
      <c r="Z140" s="18">
        <f t="shared" si="149"/>
        <v>0.004079133838759233</v>
      </c>
      <c r="AA140" s="19">
        <f t="shared" si="140"/>
        <v>0.00991381820558539</v>
      </c>
      <c r="AC140" s="35">
        <v>0.118</v>
      </c>
      <c r="AD140" s="35">
        <v>0</v>
      </c>
      <c r="AE140" s="35">
        <v>0.469</v>
      </c>
      <c r="AF140" s="35">
        <v>0.413</v>
      </c>
      <c r="AH140" s="20">
        <f t="shared" si="150"/>
        <v>0.007251752021563337</v>
      </c>
      <c r="AI140" s="20">
        <f t="shared" si="150"/>
        <v>0</v>
      </c>
      <c r="AJ140" s="20">
        <f t="shared" si="150"/>
        <v>0.0018950707017311979</v>
      </c>
      <c r="AK140" s="20">
        <f t="shared" si="150"/>
        <v>0.0038614538427233567</v>
      </c>
      <c r="AL140" s="21">
        <f t="shared" si="142"/>
        <v>0.013008276566017891</v>
      </c>
    </row>
    <row r="141" spans="1:38" ht="12.75">
      <c r="A141" s="2">
        <v>42368</v>
      </c>
      <c r="B141" s="4">
        <v>18.89</v>
      </c>
      <c r="C141" s="4">
        <v>32.44</v>
      </c>
      <c r="D141" s="4">
        <v>151.49</v>
      </c>
      <c r="E141" s="4">
        <v>200.42</v>
      </c>
      <c r="G141" s="5">
        <f aca="true" t="shared" si="153" ref="G141:J142">+B141/B140-1</f>
        <v>-0.042574759249873306</v>
      </c>
      <c r="H141" s="5">
        <f t="shared" si="153"/>
        <v>-0.06553363099524712</v>
      </c>
      <c r="I141" s="5">
        <f t="shared" si="153"/>
        <v>-0.002961695406081266</v>
      </c>
      <c r="J141" s="5">
        <f t="shared" si="153"/>
        <v>-0.016198704103671746</v>
      </c>
      <c r="L141" s="16">
        <f t="shared" si="151"/>
        <v>-0.012772427774961992</v>
      </c>
      <c r="M141" s="16">
        <f t="shared" si="151"/>
        <v>-0.019660089298574133</v>
      </c>
      <c r="N141" s="16">
        <f t="shared" si="151"/>
        <v>-0.0008885086218243798</v>
      </c>
      <c r="O141" s="16">
        <f t="shared" si="151"/>
        <v>-0.0016198704103671747</v>
      </c>
      <c r="P141" s="17">
        <f t="shared" si="152"/>
        <v>-0.034940896105727676</v>
      </c>
      <c r="R141" s="34">
        <v>0.15</v>
      </c>
      <c r="S141" s="34">
        <v>0</v>
      </c>
      <c r="T141" s="34">
        <v>0.448</v>
      </c>
      <c r="U141" s="34">
        <v>0.402</v>
      </c>
      <c r="W141" s="18">
        <f aca="true" t="shared" si="154" ref="W141:Z142">+R140*G141</f>
        <v>-0.0033208312214901177</v>
      </c>
      <c r="X141" s="18">
        <f t="shared" si="154"/>
        <v>0</v>
      </c>
      <c r="Y141" s="18">
        <f t="shared" si="154"/>
        <v>-0.0014541924443859015</v>
      </c>
      <c r="Z141" s="18">
        <f t="shared" si="154"/>
        <v>-0.006981641468682523</v>
      </c>
      <c r="AA141" s="19">
        <f aca="true" t="shared" si="155" ref="AA141:AA146">SUM(W141:Z141)</f>
        <v>-0.011756665134558541</v>
      </c>
      <c r="AC141" s="35">
        <v>0.221</v>
      </c>
      <c r="AD141" s="35">
        <v>0</v>
      </c>
      <c r="AE141" s="35">
        <v>0.409</v>
      </c>
      <c r="AF141" s="35">
        <v>0.37</v>
      </c>
      <c r="AH141" s="20">
        <f aca="true" t="shared" si="156" ref="AH141:AK142">+AC140*G141</f>
        <v>-0.00502382159148505</v>
      </c>
      <c r="AI141" s="20">
        <f t="shared" si="156"/>
        <v>0</v>
      </c>
      <c r="AJ141" s="20">
        <f t="shared" si="156"/>
        <v>-0.0013890351454521137</v>
      </c>
      <c r="AK141" s="20">
        <f t="shared" si="156"/>
        <v>-0.0066900647948164305</v>
      </c>
      <c r="AL141" s="21">
        <f aca="true" t="shared" si="157" ref="AL141:AL146">SUM(AH141:AK141)</f>
        <v>-0.013102921531753594</v>
      </c>
    </row>
    <row r="142" spans="1:38" ht="12.75">
      <c r="A142" s="2">
        <v>42398</v>
      </c>
      <c r="B142" s="4">
        <v>17.6075</v>
      </c>
      <c r="C142" s="4">
        <v>30.03</v>
      </c>
      <c r="D142" s="4">
        <v>152.45</v>
      </c>
      <c r="E142" s="4">
        <v>206.11</v>
      </c>
      <c r="G142" s="5">
        <f t="shared" si="153"/>
        <v>-0.06789306511381676</v>
      </c>
      <c r="H142" s="5">
        <f t="shared" si="153"/>
        <v>-0.07429099876695433</v>
      </c>
      <c r="I142" s="5">
        <f t="shared" si="153"/>
        <v>0.006337051950623618</v>
      </c>
      <c r="J142" s="5">
        <f t="shared" si="153"/>
        <v>0.028390380201576804</v>
      </c>
      <c r="L142" s="16">
        <f aca="true" t="shared" si="158" ref="L142:O143">L$2*G142</f>
        <v>-0.02036791953414503</v>
      </c>
      <c r="M142" s="16">
        <f t="shared" si="158"/>
        <v>-0.0222872996300863</v>
      </c>
      <c r="N142" s="16">
        <f t="shared" si="158"/>
        <v>0.0019011155851870853</v>
      </c>
      <c r="O142" s="16">
        <f t="shared" si="158"/>
        <v>0.0028390380201576805</v>
      </c>
      <c r="P142" s="17">
        <f t="shared" si="152"/>
        <v>-0.03791506555888656</v>
      </c>
      <c r="R142" s="34">
        <v>0.091</v>
      </c>
      <c r="S142" s="34">
        <v>0</v>
      </c>
      <c r="T142" s="34">
        <v>0.467</v>
      </c>
      <c r="U142" s="34">
        <v>0.442</v>
      </c>
      <c r="W142" s="18">
        <f t="shared" si="154"/>
        <v>-0.010183959767072514</v>
      </c>
      <c r="X142" s="18">
        <f t="shared" si="154"/>
        <v>0</v>
      </c>
      <c r="Y142" s="18">
        <f t="shared" si="154"/>
        <v>0.002838999273879381</v>
      </c>
      <c r="Z142" s="18">
        <f t="shared" si="154"/>
        <v>0.011412932841033875</v>
      </c>
      <c r="AA142" s="19">
        <f t="shared" si="155"/>
        <v>0.004067972347840742</v>
      </c>
      <c r="AC142" s="35">
        <v>0.129</v>
      </c>
      <c r="AD142" s="35">
        <v>0</v>
      </c>
      <c r="AE142" s="35">
        <v>0.447</v>
      </c>
      <c r="AF142" s="35">
        <v>0.424</v>
      </c>
      <c r="AH142" s="20">
        <f t="shared" si="156"/>
        <v>-0.015004367390153504</v>
      </c>
      <c r="AI142" s="20">
        <f t="shared" si="156"/>
        <v>0</v>
      </c>
      <c r="AJ142" s="20">
        <f t="shared" si="156"/>
        <v>0.0025918542478050597</v>
      </c>
      <c r="AK142" s="20">
        <f t="shared" si="156"/>
        <v>0.010504440674583417</v>
      </c>
      <c r="AL142" s="21">
        <f t="shared" si="157"/>
        <v>-0.0019080724677650283</v>
      </c>
    </row>
    <row r="143" spans="1:38" ht="12.75">
      <c r="A143" s="2">
        <v>42429</v>
      </c>
      <c r="B143" s="4">
        <v>17.93</v>
      </c>
      <c r="C143" s="4">
        <v>28.97</v>
      </c>
      <c r="D143" s="4">
        <v>152.75</v>
      </c>
      <c r="E143" s="4">
        <v>208.59</v>
      </c>
      <c r="G143" s="5">
        <f aca="true" t="shared" si="159" ref="G143:J144">+B143/B142-1</f>
        <v>0.018316058497799048</v>
      </c>
      <c r="H143" s="5">
        <f t="shared" si="159"/>
        <v>-0.035298035298035324</v>
      </c>
      <c r="I143" s="5">
        <f t="shared" si="159"/>
        <v>0.0019678583142015427</v>
      </c>
      <c r="J143" s="5">
        <f t="shared" si="159"/>
        <v>0.012032409878220296</v>
      </c>
      <c r="L143" s="16">
        <f t="shared" si="158"/>
        <v>0.005494817549339714</v>
      </c>
      <c r="M143" s="16">
        <f t="shared" si="158"/>
        <v>-0.010589410589410597</v>
      </c>
      <c r="N143" s="16">
        <f t="shared" si="158"/>
        <v>0.0005903574942604628</v>
      </c>
      <c r="O143" s="16">
        <f t="shared" si="158"/>
        <v>0.0012032409878220296</v>
      </c>
      <c r="P143" s="17">
        <f t="shared" si="152"/>
        <v>-0.0033009945579883905</v>
      </c>
      <c r="R143" s="34">
        <v>0.11</v>
      </c>
      <c r="S143" s="34">
        <v>0</v>
      </c>
      <c r="T143" s="34">
        <v>0.48</v>
      </c>
      <c r="U143" s="34">
        <v>0.41</v>
      </c>
      <c r="W143" s="18">
        <f aca="true" t="shared" si="160" ref="W143:Z144">+R142*G143</f>
        <v>0.0016667613232997133</v>
      </c>
      <c r="X143" s="18">
        <f t="shared" si="160"/>
        <v>0</v>
      </c>
      <c r="Y143" s="18">
        <f t="shared" si="160"/>
        <v>0.0009189898327321205</v>
      </c>
      <c r="Z143" s="18">
        <f t="shared" si="160"/>
        <v>0.005318325166173371</v>
      </c>
      <c r="AA143" s="19">
        <f t="shared" si="155"/>
        <v>0.007904076322205205</v>
      </c>
      <c r="AC143" s="35">
        <v>0.179</v>
      </c>
      <c r="AD143" s="35">
        <v>0</v>
      </c>
      <c r="AE143" s="35">
        <v>0.439</v>
      </c>
      <c r="AF143" s="35">
        <v>0.382</v>
      </c>
      <c r="AH143" s="20">
        <f aca="true" t="shared" si="161" ref="AH143:AK144">+AC142*G143</f>
        <v>0.002362771546216077</v>
      </c>
      <c r="AI143" s="20">
        <f t="shared" si="161"/>
        <v>0</v>
      </c>
      <c r="AJ143" s="20">
        <f t="shared" si="161"/>
        <v>0.0008796326664480896</v>
      </c>
      <c r="AK143" s="20">
        <f t="shared" si="161"/>
        <v>0.005101741788365405</v>
      </c>
      <c r="AL143" s="21">
        <f t="shared" si="157"/>
        <v>0.008344146001029572</v>
      </c>
    </row>
    <row r="144" spans="1:38" ht="12.75">
      <c r="A144" s="2">
        <v>42460</v>
      </c>
      <c r="B144" s="4">
        <v>18.06</v>
      </c>
      <c r="C144" s="4">
        <v>29.72</v>
      </c>
      <c r="D144" s="4">
        <v>152.9</v>
      </c>
      <c r="E144" s="4">
        <v>210.69</v>
      </c>
      <c r="G144" s="5">
        <f t="shared" si="159"/>
        <v>0.007250418293363037</v>
      </c>
      <c r="H144" s="5">
        <f t="shared" si="159"/>
        <v>0.025888850535036312</v>
      </c>
      <c r="I144" s="5">
        <f t="shared" si="159"/>
        <v>0.0009819967266775365</v>
      </c>
      <c r="J144" s="5">
        <f t="shared" si="159"/>
        <v>0.0100675967208399</v>
      </c>
      <c r="L144" s="16">
        <f aca="true" t="shared" si="162" ref="L144:O145">L$2*G144</f>
        <v>0.002175125488008911</v>
      </c>
      <c r="M144" s="16">
        <f t="shared" si="162"/>
        <v>0.0077666551605108936</v>
      </c>
      <c r="N144" s="16">
        <f t="shared" si="162"/>
        <v>0.0002945990180032609</v>
      </c>
      <c r="O144" s="16">
        <f t="shared" si="162"/>
        <v>0.00100675967208399</v>
      </c>
      <c r="P144" s="17">
        <f t="shared" si="152"/>
        <v>0.011243139338607057</v>
      </c>
      <c r="R144" s="34">
        <v>0.092</v>
      </c>
      <c r="S144" s="34">
        <v>0</v>
      </c>
      <c r="T144" s="34">
        <v>0.477</v>
      </c>
      <c r="U144" s="34">
        <v>0.431</v>
      </c>
      <c r="W144" s="18">
        <f t="shared" si="160"/>
        <v>0.0007975460122699341</v>
      </c>
      <c r="X144" s="18">
        <f t="shared" si="160"/>
        <v>0</v>
      </c>
      <c r="Y144" s="18">
        <f t="shared" si="160"/>
        <v>0.00047135842880521747</v>
      </c>
      <c r="Z144" s="18">
        <f t="shared" si="160"/>
        <v>0.004127714655544359</v>
      </c>
      <c r="AA144" s="19">
        <f t="shared" si="155"/>
        <v>0.00539661909661951</v>
      </c>
      <c r="AC144" s="35">
        <v>0.133</v>
      </c>
      <c r="AD144" s="35">
        <v>0</v>
      </c>
      <c r="AE144" s="35">
        <v>0.456</v>
      </c>
      <c r="AF144" s="35">
        <v>0.411</v>
      </c>
      <c r="AH144" s="20">
        <f t="shared" si="161"/>
        <v>0.0012978248745119836</v>
      </c>
      <c r="AI144" s="20">
        <f t="shared" si="161"/>
        <v>0</v>
      </c>
      <c r="AJ144" s="20">
        <f t="shared" si="161"/>
        <v>0.00043109656301143853</v>
      </c>
      <c r="AK144" s="20">
        <f t="shared" si="161"/>
        <v>0.003845821947360842</v>
      </c>
      <c r="AL144" s="21">
        <f t="shared" si="157"/>
        <v>0.005574743384884263</v>
      </c>
    </row>
    <row r="145" spans="1:38" ht="12.75">
      <c r="A145" s="2">
        <v>42490</v>
      </c>
      <c r="B145" s="4">
        <v>17.8675</v>
      </c>
      <c r="C145" s="4">
        <v>30.08</v>
      </c>
      <c r="D145" s="4">
        <v>152.44</v>
      </c>
      <c r="E145" s="4">
        <v>206.82</v>
      </c>
      <c r="G145" s="5">
        <f aca="true" t="shared" si="163" ref="G145:J146">+B145/B144-1</f>
        <v>-0.010658914728682078</v>
      </c>
      <c r="H145" s="5">
        <f t="shared" si="163"/>
        <v>0.01211305518169592</v>
      </c>
      <c r="I145" s="5">
        <f t="shared" si="163"/>
        <v>-0.0030085022890778967</v>
      </c>
      <c r="J145" s="5">
        <f t="shared" si="163"/>
        <v>-0.018368218709953088</v>
      </c>
      <c r="L145" s="16">
        <f t="shared" si="162"/>
        <v>-0.0031976744186046234</v>
      </c>
      <c r="M145" s="16">
        <f t="shared" si="162"/>
        <v>0.0036339165545087758</v>
      </c>
      <c r="N145" s="16">
        <f t="shared" si="162"/>
        <v>-0.0009025506867233689</v>
      </c>
      <c r="O145" s="16">
        <f t="shared" si="162"/>
        <v>-0.0018368218709953088</v>
      </c>
      <c r="P145" s="17">
        <f t="shared" si="152"/>
        <v>-0.0023031304218145256</v>
      </c>
      <c r="R145" s="34">
        <v>0.363</v>
      </c>
      <c r="S145" s="34">
        <v>0.043</v>
      </c>
      <c r="T145" s="34">
        <v>0.31</v>
      </c>
      <c r="U145" s="34">
        <v>0.284</v>
      </c>
      <c r="W145" s="18">
        <f aca="true" t="shared" si="164" ref="W145:Z146">+R144*G145</f>
        <v>-0.0009806201550387511</v>
      </c>
      <c r="X145" s="18">
        <f t="shared" si="164"/>
        <v>0</v>
      </c>
      <c r="Y145" s="18">
        <f t="shared" si="164"/>
        <v>-0.0014350555918901566</v>
      </c>
      <c r="Z145" s="18">
        <f t="shared" si="164"/>
        <v>-0.00791670226398978</v>
      </c>
      <c r="AA145" s="19">
        <f t="shared" si="155"/>
        <v>-0.01033237801091869</v>
      </c>
      <c r="AC145" s="35">
        <v>0.345</v>
      </c>
      <c r="AD145" s="35">
        <v>0.118</v>
      </c>
      <c r="AE145" s="35">
        <v>0.278</v>
      </c>
      <c r="AF145" s="35">
        <v>0.259</v>
      </c>
      <c r="AH145" s="20">
        <f aca="true" t="shared" si="165" ref="AH145:AK146">+AC144*G145</f>
        <v>-0.0014176356589147166</v>
      </c>
      <c r="AI145" s="20">
        <f t="shared" si="165"/>
        <v>0</v>
      </c>
      <c r="AJ145" s="20">
        <f t="shared" si="165"/>
        <v>-0.001371877043819521</v>
      </c>
      <c r="AK145" s="20">
        <f t="shared" si="165"/>
        <v>-0.007549337889790719</v>
      </c>
      <c r="AL145" s="21">
        <f t="shared" si="157"/>
        <v>-0.010338850592524956</v>
      </c>
    </row>
    <row r="146" spans="1:38" ht="12.75">
      <c r="A146" s="2">
        <v>42521</v>
      </c>
      <c r="B146" s="4">
        <v>18.795</v>
      </c>
      <c r="C146" s="4">
        <v>30.9</v>
      </c>
      <c r="D146" s="4">
        <v>152.91</v>
      </c>
      <c r="E146" s="4">
        <v>210.08</v>
      </c>
      <c r="G146" s="5">
        <f t="shared" si="163"/>
        <v>0.05190989226248788</v>
      </c>
      <c r="H146" s="5">
        <f t="shared" si="163"/>
        <v>0.027260638297872397</v>
      </c>
      <c r="I146" s="5">
        <f t="shared" si="163"/>
        <v>0.0030831802676463127</v>
      </c>
      <c r="J146" s="5">
        <f t="shared" si="163"/>
        <v>0.015762498791219492</v>
      </c>
      <c r="L146" s="16">
        <f aca="true" t="shared" si="166" ref="L146:O147">L$2*G146</f>
        <v>0.015572967678746363</v>
      </c>
      <c r="M146" s="16">
        <f t="shared" si="166"/>
        <v>0.00817819148936172</v>
      </c>
      <c r="N146" s="16">
        <f t="shared" si="166"/>
        <v>0.0009249540802938938</v>
      </c>
      <c r="O146" s="16">
        <f t="shared" si="166"/>
        <v>0.0015762498791219493</v>
      </c>
      <c r="P146" s="17">
        <f aca="true" t="shared" si="167" ref="P146:P151">SUM(L146:O146)</f>
        <v>0.02625236312752393</v>
      </c>
      <c r="R146" s="34">
        <v>0.349</v>
      </c>
      <c r="S146" s="34">
        <v>0.013</v>
      </c>
      <c r="T146" s="34">
        <v>0.33</v>
      </c>
      <c r="U146" s="34">
        <v>0.308</v>
      </c>
      <c r="W146" s="18">
        <f t="shared" si="164"/>
        <v>0.018843290891283098</v>
      </c>
      <c r="X146" s="18">
        <f t="shared" si="164"/>
        <v>0.001172207446808513</v>
      </c>
      <c r="Y146" s="18">
        <f t="shared" si="164"/>
        <v>0.0009557858829703569</v>
      </c>
      <c r="Z146" s="18">
        <f t="shared" si="164"/>
        <v>0.004476549656706336</v>
      </c>
      <c r="AA146" s="19">
        <f t="shared" si="155"/>
        <v>0.025447833877768302</v>
      </c>
      <c r="AC146" s="35">
        <v>0.335</v>
      </c>
      <c r="AD146" s="35">
        <v>0.091</v>
      </c>
      <c r="AE146" s="35">
        <v>0.295</v>
      </c>
      <c r="AF146" s="35">
        <v>0.279</v>
      </c>
      <c r="AH146" s="20">
        <f t="shared" si="165"/>
        <v>0.017908912830558316</v>
      </c>
      <c r="AI146" s="20">
        <f t="shared" si="165"/>
        <v>0.0032167553191489425</v>
      </c>
      <c r="AJ146" s="20">
        <f t="shared" si="165"/>
        <v>0.000857124114405675</v>
      </c>
      <c r="AK146" s="20">
        <f t="shared" si="165"/>
        <v>0.004082487186925849</v>
      </c>
      <c r="AL146" s="21">
        <f t="shared" si="157"/>
        <v>0.026065279451038783</v>
      </c>
    </row>
    <row r="147" spans="1:38" ht="12.75">
      <c r="A147" s="2">
        <v>42551</v>
      </c>
      <c r="B147" s="4">
        <v>18.6575</v>
      </c>
      <c r="C147" s="4">
        <v>29.01</v>
      </c>
      <c r="D147" s="4">
        <v>153.7</v>
      </c>
      <c r="E147" s="4">
        <v>216.36</v>
      </c>
      <c r="G147" s="5">
        <f aca="true" t="shared" si="168" ref="G147:J148">+B147/B146-1</f>
        <v>-0.007315775472200192</v>
      </c>
      <c r="H147" s="5">
        <f t="shared" si="168"/>
        <v>-0.061165048543689204</v>
      </c>
      <c r="I147" s="5">
        <f t="shared" si="168"/>
        <v>0.005166437773853838</v>
      </c>
      <c r="J147" s="5">
        <f t="shared" si="168"/>
        <v>0.0298933739527798</v>
      </c>
      <c r="L147" s="16">
        <f t="shared" si="166"/>
        <v>-0.0021947326416600576</v>
      </c>
      <c r="M147" s="16">
        <f t="shared" si="166"/>
        <v>-0.01834951456310676</v>
      </c>
      <c r="N147" s="16">
        <f t="shared" si="166"/>
        <v>0.0015499313321561514</v>
      </c>
      <c r="O147" s="16">
        <f t="shared" si="166"/>
        <v>0.0029893373952779804</v>
      </c>
      <c r="P147" s="17">
        <f t="shared" si="167"/>
        <v>-0.016004978477332683</v>
      </c>
      <c r="R147" s="34">
        <v>0.366</v>
      </c>
      <c r="S147" s="34">
        <v>0</v>
      </c>
      <c r="T147" s="34">
        <v>0.336</v>
      </c>
      <c r="U147" s="34">
        <v>0.298</v>
      </c>
      <c r="W147" s="18">
        <f aca="true" t="shared" si="169" ref="W147:Z148">+R146*G147</f>
        <v>-0.002553205639797867</v>
      </c>
      <c r="X147" s="18">
        <f t="shared" si="169"/>
        <v>-0.0007951456310679596</v>
      </c>
      <c r="Y147" s="18">
        <f t="shared" si="169"/>
        <v>0.0017049244653717665</v>
      </c>
      <c r="Z147" s="18">
        <f t="shared" si="169"/>
        <v>0.009207159177456178</v>
      </c>
      <c r="AA147" s="19">
        <f aca="true" t="shared" si="170" ref="AA147:AA152">SUM(W147:Z147)</f>
        <v>0.0075637323719621175</v>
      </c>
      <c r="AC147" s="35">
        <v>0.371</v>
      </c>
      <c r="AD147" s="35">
        <v>0.046</v>
      </c>
      <c r="AE147" s="35">
        <v>0.303</v>
      </c>
      <c r="AF147" s="35">
        <v>0.28</v>
      </c>
      <c r="AH147" s="20">
        <f aca="true" t="shared" si="171" ref="AH147:AK148">+AC146*G147</f>
        <v>-0.0024507847831870644</v>
      </c>
      <c r="AI147" s="20">
        <f t="shared" si="171"/>
        <v>-0.005566019417475717</v>
      </c>
      <c r="AJ147" s="20">
        <f t="shared" si="171"/>
        <v>0.0015240991432868823</v>
      </c>
      <c r="AK147" s="20">
        <f t="shared" si="171"/>
        <v>0.008340251332825566</v>
      </c>
      <c r="AL147" s="21">
        <f aca="true" t="shared" si="172" ref="AL147:AL152">SUM(AH147:AK147)</f>
        <v>0.001847546275449666</v>
      </c>
    </row>
    <row r="148" spans="1:38" ht="12.75">
      <c r="A148" s="2">
        <v>42582</v>
      </c>
      <c r="B148" s="4">
        <v>19.3675</v>
      </c>
      <c r="C148" s="4">
        <v>29.165</v>
      </c>
      <c r="D148" s="4">
        <v>153.97</v>
      </c>
      <c r="E148" s="4">
        <v>219.57</v>
      </c>
      <c r="G148" s="5">
        <f t="shared" si="168"/>
        <v>0.03805440171512808</v>
      </c>
      <c r="H148" s="5">
        <f t="shared" si="168"/>
        <v>0.0053429851775248505</v>
      </c>
      <c r="I148" s="5">
        <f t="shared" si="168"/>
        <v>0.0017566688353936044</v>
      </c>
      <c r="J148" s="5">
        <f t="shared" si="168"/>
        <v>0.014836383804769815</v>
      </c>
      <c r="L148" s="16">
        <f aca="true" t="shared" si="173" ref="L148:O149">L$2*G148</f>
        <v>0.011416320514538425</v>
      </c>
      <c r="M148" s="16">
        <f t="shared" si="173"/>
        <v>0.001602895553257455</v>
      </c>
      <c r="N148" s="16">
        <f t="shared" si="173"/>
        <v>0.0005270006506180813</v>
      </c>
      <c r="O148" s="16">
        <f t="shared" si="173"/>
        <v>0.0014836383804769815</v>
      </c>
      <c r="P148" s="17">
        <f t="shared" si="167"/>
        <v>0.015029855098890944</v>
      </c>
      <c r="R148" s="34">
        <v>0.041</v>
      </c>
      <c r="S148" s="34">
        <v>0</v>
      </c>
      <c r="T148" s="34">
        <v>0.54</v>
      </c>
      <c r="U148" s="34">
        <v>0.419</v>
      </c>
      <c r="W148" s="18">
        <f t="shared" si="169"/>
        <v>0.013927911027736878</v>
      </c>
      <c r="X148" s="18">
        <f t="shared" si="169"/>
        <v>0</v>
      </c>
      <c r="Y148" s="18">
        <f t="shared" si="169"/>
        <v>0.0005902407286922511</v>
      </c>
      <c r="Z148" s="18">
        <f t="shared" si="169"/>
        <v>0.004421242373821405</v>
      </c>
      <c r="AA148" s="19">
        <f t="shared" si="170"/>
        <v>0.018939394130250534</v>
      </c>
      <c r="AC148" s="35">
        <v>0.112</v>
      </c>
      <c r="AD148" s="35">
        <v>0</v>
      </c>
      <c r="AE148" s="35">
        <v>0.497</v>
      </c>
      <c r="AF148" s="35">
        <v>0.391</v>
      </c>
      <c r="AH148" s="20">
        <f t="shared" si="171"/>
        <v>0.014118183036312518</v>
      </c>
      <c r="AI148" s="20">
        <f t="shared" si="171"/>
        <v>0.0002457773181661431</v>
      </c>
      <c r="AJ148" s="20">
        <f t="shared" si="171"/>
        <v>0.0005322706571242622</v>
      </c>
      <c r="AK148" s="20">
        <f t="shared" si="171"/>
        <v>0.004154187465335549</v>
      </c>
      <c r="AL148" s="21">
        <f t="shared" si="172"/>
        <v>0.019050418476938474</v>
      </c>
    </row>
    <row r="149" spans="1:38" ht="12.75">
      <c r="A149" s="2">
        <v>42613</v>
      </c>
      <c r="B149" s="4">
        <v>19.405</v>
      </c>
      <c r="C149" s="4">
        <v>29.62</v>
      </c>
      <c r="D149" s="4">
        <v>153.94</v>
      </c>
      <c r="E149" s="4">
        <v>218.65</v>
      </c>
      <c r="G149" s="5">
        <f aca="true" t="shared" si="174" ref="G149:J150">+B149/B148-1</f>
        <v>0.0019362333806636212</v>
      </c>
      <c r="H149" s="5">
        <f t="shared" si="174"/>
        <v>0.015600891479513157</v>
      </c>
      <c r="I149" s="5">
        <f t="shared" si="174"/>
        <v>-0.00019484315126327978</v>
      </c>
      <c r="J149" s="5">
        <f t="shared" si="174"/>
        <v>-0.0041900077424055215</v>
      </c>
      <c r="L149" s="16">
        <f t="shared" si="173"/>
        <v>0.0005808700141990863</v>
      </c>
      <c r="M149" s="16">
        <f t="shared" si="173"/>
        <v>0.004680267443853947</v>
      </c>
      <c r="N149" s="16">
        <f t="shared" si="173"/>
        <v>-5.8452945378983934E-05</v>
      </c>
      <c r="O149" s="16">
        <f t="shared" si="173"/>
        <v>-0.0004190007742405522</v>
      </c>
      <c r="P149" s="17">
        <f t="shared" si="167"/>
        <v>0.004783683738433497</v>
      </c>
      <c r="R149" s="34">
        <v>0.304</v>
      </c>
      <c r="S149" s="34">
        <v>0.283</v>
      </c>
      <c r="T149" s="34">
        <v>0.208</v>
      </c>
      <c r="U149" s="34">
        <v>0.205</v>
      </c>
      <c r="W149" s="18">
        <f aca="true" t="shared" si="175" ref="W149:Z150">+R148*G149</f>
        <v>7.938556860720848E-05</v>
      </c>
      <c r="X149" s="18">
        <f t="shared" si="175"/>
        <v>0</v>
      </c>
      <c r="Y149" s="18">
        <f t="shared" si="175"/>
        <v>-0.0001052153016821711</v>
      </c>
      <c r="Z149" s="18">
        <f t="shared" si="175"/>
        <v>-0.0017556132440679135</v>
      </c>
      <c r="AA149" s="19">
        <f t="shared" si="170"/>
        <v>-0.0017814429771428762</v>
      </c>
      <c r="AC149" s="35">
        <v>0.273</v>
      </c>
      <c r="AD149" s="35">
        <v>0.423</v>
      </c>
      <c r="AE149" s="35">
        <v>0.144</v>
      </c>
      <c r="AF149" s="35">
        <v>0.16</v>
      </c>
      <c r="AH149" s="20">
        <f aca="true" t="shared" si="176" ref="AH149:AK150">+AC148*G149</f>
        <v>0.00021685813863432557</v>
      </c>
      <c r="AI149" s="20">
        <f t="shared" si="176"/>
        <v>0</v>
      </c>
      <c r="AJ149" s="20">
        <f t="shared" si="176"/>
        <v>-9.683704617785004E-05</v>
      </c>
      <c r="AK149" s="20">
        <f t="shared" si="176"/>
        <v>-0.001638293027280559</v>
      </c>
      <c r="AL149" s="21">
        <f t="shared" si="172"/>
        <v>-0.0015182719348240835</v>
      </c>
    </row>
    <row r="150" spans="1:38" ht="12.75">
      <c r="A150" s="2">
        <v>42643</v>
      </c>
      <c r="B150" s="4">
        <v>19.203</v>
      </c>
      <c r="C150" s="4">
        <v>29.41</v>
      </c>
      <c r="D150" s="4">
        <v>154.09</v>
      </c>
      <c r="E150" s="4">
        <v>219.36</v>
      </c>
      <c r="G150" s="5">
        <f t="shared" si="174"/>
        <v>-0.010409688224684466</v>
      </c>
      <c r="H150" s="5">
        <f t="shared" si="174"/>
        <v>-0.0070898041863606265</v>
      </c>
      <c r="I150" s="5">
        <f t="shared" si="174"/>
        <v>0.0009744056125764455</v>
      </c>
      <c r="J150" s="5">
        <f t="shared" si="174"/>
        <v>0.003247198719414701</v>
      </c>
      <c r="L150" s="16">
        <f aca="true" t="shared" si="177" ref="L150:O151">L$2*G150</f>
        <v>-0.0031229064674053396</v>
      </c>
      <c r="M150" s="16">
        <f t="shared" si="177"/>
        <v>-0.0021269412559081877</v>
      </c>
      <c r="N150" s="16">
        <f t="shared" si="177"/>
        <v>0.00029232168377293363</v>
      </c>
      <c r="O150" s="16">
        <f t="shared" si="177"/>
        <v>0.00032471987194147015</v>
      </c>
      <c r="P150" s="17">
        <f t="shared" si="167"/>
        <v>-0.0046328061675991235</v>
      </c>
      <c r="R150" s="34">
        <v>0.303</v>
      </c>
      <c r="S150" s="34">
        <v>0.282</v>
      </c>
      <c r="T150" s="34">
        <v>0.21</v>
      </c>
      <c r="U150" s="34">
        <v>0.205</v>
      </c>
      <c r="W150" s="18">
        <f t="shared" si="175"/>
        <v>-0.0031645452203040774</v>
      </c>
      <c r="X150" s="18">
        <f t="shared" si="175"/>
        <v>-0.002006414584740057</v>
      </c>
      <c r="Y150" s="18">
        <f t="shared" si="175"/>
        <v>0.00020267636741590065</v>
      </c>
      <c r="Z150" s="18">
        <f t="shared" si="175"/>
        <v>0.0006656757374800137</v>
      </c>
      <c r="AA150" s="19">
        <f t="shared" si="170"/>
        <v>-0.004302607700148221</v>
      </c>
      <c r="AC150" s="35">
        <v>0.274</v>
      </c>
      <c r="AD150" s="35">
        <v>0.457</v>
      </c>
      <c r="AE150" s="35">
        <v>0.117</v>
      </c>
      <c r="AF150" s="35">
        <v>0.152</v>
      </c>
      <c r="AH150" s="20">
        <f t="shared" si="176"/>
        <v>-0.0028418448853388596</v>
      </c>
      <c r="AI150" s="20">
        <f t="shared" si="176"/>
        <v>-0.002998987170830545</v>
      </c>
      <c r="AJ150" s="20">
        <f t="shared" si="176"/>
        <v>0.00014031440821100815</v>
      </c>
      <c r="AK150" s="20">
        <f t="shared" si="176"/>
        <v>0.0005195517951063522</v>
      </c>
      <c r="AL150" s="21">
        <f t="shared" si="172"/>
        <v>-0.005180965852852044</v>
      </c>
    </row>
    <row r="151" spans="1:38" ht="12.75">
      <c r="A151" s="2">
        <v>42674</v>
      </c>
      <c r="B151" s="4">
        <v>19.35</v>
      </c>
      <c r="C151" s="4">
        <v>30.01</v>
      </c>
      <c r="D151" s="4">
        <v>153.05</v>
      </c>
      <c r="E151" s="4">
        <v>212.41</v>
      </c>
      <c r="G151" s="5">
        <f aca="true" t="shared" si="178" ref="G151:J152">+B151/B150-1</f>
        <v>0.007655053897828612</v>
      </c>
      <c r="H151" s="5">
        <f t="shared" si="178"/>
        <v>0.020401224073444357</v>
      </c>
      <c r="I151" s="5">
        <f t="shared" si="178"/>
        <v>-0.006749302355766096</v>
      </c>
      <c r="J151" s="5">
        <f t="shared" si="178"/>
        <v>-0.031683078045222524</v>
      </c>
      <c r="L151" s="16">
        <f t="shared" si="177"/>
        <v>0.0022965161693485835</v>
      </c>
      <c r="M151" s="16">
        <f t="shared" si="177"/>
        <v>0.006120367222033307</v>
      </c>
      <c r="N151" s="16">
        <f t="shared" si="177"/>
        <v>-0.0020247907067298286</v>
      </c>
      <c r="O151" s="16">
        <f t="shared" si="177"/>
        <v>-0.0031683078045222526</v>
      </c>
      <c r="P151" s="17">
        <f t="shared" si="167"/>
        <v>0.0032237848801298092</v>
      </c>
      <c r="R151" s="34">
        <v>0.136</v>
      </c>
      <c r="S151" s="34">
        <v>0.332</v>
      </c>
      <c r="T151" s="34">
        <v>0.29</v>
      </c>
      <c r="U151" s="34">
        <v>0.242</v>
      </c>
      <c r="W151" s="18">
        <f aca="true" t="shared" si="179" ref="W151:Z152">+R150*G151</f>
        <v>0.002319481331042069</v>
      </c>
      <c r="X151" s="18">
        <f t="shared" si="179"/>
        <v>0.005753145188711308</v>
      </c>
      <c r="Y151" s="18">
        <f t="shared" si="179"/>
        <v>-0.00141735349471088</v>
      </c>
      <c r="Z151" s="18">
        <f t="shared" si="179"/>
        <v>-0.006495030999270617</v>
      </c>
      <c r="AA151" s="19">
        <f t="shared" si="170"/>
        <v>0.00016024202577187997</v>
      </c>
      <c r="AC151" s="35">
        <v>0.3</v>
      </c>
      <c r="AD151" s="35">
        <v>0.3</v>
      </c>
      <c r="AE151" s="35">
        <v>0.2</v>
      </c>
      <c r="AF151" s="35">
        <v>0.2</v>
      </c>
      <c r="AH151" s="20">
        <f aca="true" t="shared" si="180" ref="AH151:AK152">+AC150*G151</f>
        <v>0.00209748476800504</v>
      </c>
      <c r="AI151" s="20">
        <f t="shared" si="180"/>
        <v>0.009323359401564072</v>
      </c>
      <c r="AJ151" s="20">
        <f t="shared" si="180"/>
        <v>-0.0007896683756246333</v>
      </c>
      <c r="AK151" s="20">
        <f t="shared" si="180"/>
        <v>-0.0048158278628738236</v>
      </c>
      <c r="AL151" s="21">
        <f t="shared" si="172"/>
        <v>0.005815347931070656</v>
      </c>
    </row>
    <row r="152" spans="1:38" ht="12.75">
      <c r="A152" s="2">
        <v>42704</v>
      </c>
      <c r="B152" s="4">
        <v>20.825</v>
      </c>
      <c r="C152" s="4">
        <v>29.96</v>
      </c>
      <c r="D152" s="4">
        <v>152.54</v>
      </c>
      <c r="E152" s="4">
        <v>206.63</v>
      </c>
      <c r="G152" s="5">
        <f t="shared" si="178"/>
        <v>0.07622739018087854</v>
      </c>
      <c r="H152" s="5">
        <f t="shared" si="178"/>
        <v>-0.001666111296234618</v>
      </c>
      <c r="I152" s="5">
        <f t="shared" si="178"/>
        <v>-0.0033322443645869004</v>
      </c>
      <c r="J152" s="5">
        <f t="shared" si="178"/>
        <v>-0.027211524881126103</v>
      </c>
      <c r="L152" s="16">
        <f aca="true" t="shared" si="181" ref="L152:O153">L$2*G152</f>
        <v>0.022868217054263562</v>
      </c>
      <c r="M152" s="16">
        <f t="shared" si="181"/>
        <v>-0.0004998333888703854</v>
      </c>
      <c r="N152" s="16">
        <f t="shared" si="181"/>
        <v>-0.00099967330937607</v>
      </c>
      <c r="O152" s="16">
        <f t="shared" si="181"/>
        <v>-0.0027211524881126103</v>
      </c>
      <c r="P152" s="17">
        <f aca="true" t="shared" si="182" ref="P152:P157">SUM(L152:O152)</f>
        <v>0.018647557867904497</v>
      </c>
      <c r="R152" s="34">
        <v>0.612</v>
      </c>
      <c r="S152" s="34">
        <v>0</v>
      </c>
      <c r="T152" s="34">
        <v>0.388</v>
      </c>
      <c r="U152" s="34">
        <v>0</v>
      </c>
      <c r="W152" s="18">
        <f t="shared" si="179"/>
        <v>0.010366925064599483</v>
      </c>
      <c r="X152" s="18">
        <f t="shared" si="179"/>
        <v>-0.0005531489503498932</v>
      </c>
      <c r="Y152" s="18">
        <f t="shared" si="179"/>
        <v>-0.0009663508657302011</v>
      </c>
      <c r="Z152" s="18">
        <f t="shared" si="179"/>
        <v>-0.006585189021232517</v>
      </c>
      <c r="AA152" s="19">
        <f t="shared" si="170"/>
        <v>0.0022622362272868715</v>
      </c>
      <c r="AC152" s="35">
        <v>0.635</v>
      </c>
      <c r="AD152" s="35">
        <v>0.005</v>
      </c>
      <c r="AE152" s="35">
        <v>0.287</v>
      </c>
      <c r="AF152" s="35">
        <v>0.073</v>
      </c>
      <c r="AH152" s="20">
        <f t="shared" si="180"/>
        <v>0.022868217054263562</v>
      </c>
      <c r="AI152" s="20">
        <f t="shared" si="180"/>
        <v>-0.0004998333888703854</v>
      </c>
      <c r="AJ152" s="20">
        <f t="shared" si="180"/>
        <v>-0.0006664488729173801</v>
      </c>
      <c r="AK152" s="20">
        <f t="shared" si="180"/>
        <v>-0.005442304976225221</v>
      </c>
      <c r="AL152" s="21">
        <f t="shared" si="172"/>
        <v>0.016259629816250575</v>
      </c>
    </row>
    <row r="153" spans="1:38" ht="12.75">
      <c r="A153" s="2">
        <v>42735</v>
      </c>
      <c r="B153" s="4">
        <v>21.16</v>
      </c>
      <c r="C153" s="4">
        <v>32.075</v>
      </c>
      <c r="D153" s="4">
        <v>153.44</v>
      </c>
      <c r="E153" s="4">
        <v>208.74</v>
      </c>
      <c r="G153" s="5">
        <f aca="true" t="shared" si="183" ref="G153:J154">+B153/B152-1</f>
        <v>0.016086434573829633</v>
      </c>
      <c r="H153" s="5">
        <f t="shared" si="183"/>
        <v>0.07059412550066768</v>
      </c>
      <c r="I153" s="5">
        <f t="shared" si="183"/>
        <v>0.005900091779205585</v>
      </c>
      <c r="J153" s="5">
        <f t="shared" si="183"/>
        <v>0.010211489135169227</v>
      </c>
      <c r="L153" s="16">
        <f t="shared" si="181"/>
        <v>0.00482593037214889</v>
      </c>
      <c r="M153" s="16">
        <f t="shared" si="181"/>
        <v>0.021178237650200302</v>
      </c>
      <c r="N153" s="16">
        <f t="shared" si="181"/>
        <v>0.0017700275337616755</v>
      </c>
      <c r="O153" s="16">
        <f t="shared" si="181"/>
        <v>0.0010211489135169228</v>
      </c>
      <c r="P153" s="17">
        <f t="shared" si="182"/>
        <v>0.02879534446962779</v>
      </c>
      <c r="R153" s="34">
        <v>0.099</v>
      </c>
      <c r="S153" s="34">
        <v>0</v>
      </c>
      <c r="T153" s="34">
        <v>0.472</v>
      </c>
      <c r="U153" s="34">
        <v>0.429</v>
      </c>
      <c r="W153" s="18">
        <f aca="true" t="shared" si="184" ref="W153:Z154">+R152*G153</f>
        <v>0.009844897959183736</v>
      </c>
      <c r="X153" s="18">
        <f t="shared" si="184"/>
        <v>0</v>
      </c>
      <c r="Y153" s="18">
        <f t="shared" si="184"/>
        <v>0.002289235610331767</v>
      </c>
      <c r="Z153" s="18">
        <f t="shared" si="184"/>
        <v>0</v>
      </c>
      <c r="AA153" s="19">
        <f aca="true" t="shared" si="185" ref="AA153:AA158">SUM(W153:Z153)</f>
        <v>0.012134133569515503</v>
      </c>
      <c r="AC153" s="35">
        <v>0.157</v>
      </c>
      <c r="AD153" s="35">
        <v>0</v>
      </c>
      <c r="AE153" s="35">
        <v>0.44</v>
      </c>
      <c r="AF153" s="35">
        <v>0.403</v>
      </c>
      <c r="AH153" s="20">
        <f aca="true" t="shared" si="186" ref="AH153:AK154">+AC152*G153</f>
        <v>0.010214885954381817</v>
      </c>
      <c r="AI153" s="20">
        <f t="shared" si="186"/>
        <v>0.00035297062750333844</v>
      </c>
      <c r="AJ153" s="20">
        <f t="shared" si="186"/>
        <v>0.0016933263406320028</v>
      </c>
      <c r="AK153" s="20">
        <f t="shared" si="186"/>
        <v>0.0007454387068673536</v>
      </c>
      <c r="AL153" s="21">
        <f aca="true" t="shared" si="187" ref="AL153:AL158">SUM(AH153:AK153)</f>
        <v>0.013006621629384513</v>
      </c>
    </row>
    <row r="154" spans="1:38" ht="12.75">
      <c r="A154" s="2">
        <v>42766</v>
      </c>
      <c r="B154" s="4">
        <v>21.185</v>
      </c>
      <c r="C154" s="4">
        <v>32.095</v>
      </c>
      <c r="D154" s="4">
        <v>152.16</v>
      </c>
      <c r="E154" s="4">
        <v>201.6</v>
      </c>
      <c r="G154" s="5">
        <f t="shared" si="183"/>
        <v>0.0011814744801512678</v>
      </c>
      <c r="H154" s="5">
        <f t="shared" si="183"/>
        <v>0.0006235385814497008</v>
      </c>
      <c r="I154" s="5">
        <f t="shared" si="183"/>
        <v>-0.008342022940563076</v>
      </c>
      <c r="J154" s="5">
        <f t="shared" si="183"/>
        <v>-0.03420523138833009</v>
      </c>
      <c r="L154" s="16">
        <f aca="true" t="shared" si="188" ref="L154:O155">L$2*G154</f>
        <v>0.0003544423440453803</v>
      </c>
      <c r="M154" s="16">
        <f t="shared" si="188"/>
        <v>0.00018706157443491023</v>
      </c>
      <c r="N154" s="16">
        <f t="shared" si="188"/>
        <v>-0.0025026068821689226</v>
      </c>
      <c r="O154" s="16">
        <f t="shared" si="188"/>
        <v>-0.0034205231388330093</v>
      </c>
      <c r="P154" s="17">
        <f t="shared" si="182"/>
        <v>-0.005381626102521641</v>
      </c>
      <c r="R154" s="34">
        <v>0.262</v>
      </c>
      <c r="S154" s="34">
        <v>0.304</v>
      </c>
      <c r="T154" s="34">
        <v>0.236</v>
      </c>
      <c r="U154" s="34">
        <v>0.198</v>
      </c>
      <c r="W154" s="18">
        <f t="shared" si="184"/>
        <v>0.00011696597353497551</v>
      </c>
      <c r="X154" s="18">
        <f t="shared" si="184"/>
        <v>0</v>
      </c>
      <c r="Y154" s="18">
        <f t="shared" si="184"/>
        <v>-0.003937434827945772</v>
      </c>
      <c r="Z154" s="18">
        <f t="shared" si="184"/>
        <v>-0.01467404426559361</v>
      </c>
      <c r="AA154" s="19">
        <f t="shared" si="185"/>
        <v>-0.018494513120004406</v>
      </c>
      <c r="AC154" s="35">
        <v>0.477</v>
      </c>
      <c r="AD154" s="35">
        <v>0.281</v>
      </c>
      <c r="AE154" s="35">
        <v>0.03</v>
      </c>
      <c r="AF154" s="35">
        <v>0.212</v>
      </c>
      <c r="AH154" s="20">
        <f t="shared" si="186"/>
        <v>0.00018549149338374903</v>
      </c>
      <c r="AI154" s="20">
        <f t="shared" si="186"/>
        <v>0</v>
      </c>
      <c r="AJ154" s="20">
        <f t="shared" si="186"/>
        <v>-0.0036704900938477536</v>
      </c>
      <c r="AK154" s="20">
        <f t="shared" si="186"/>
        <v>-0.013784708249497029</v>
      </c>
      <c r="AL154" s="21">
        <f t="shared" si="187"/>
        <v>-0.017269706849961035</v>
      </c>
    </row>
    <row r="155" spans="1:38" ht="12.75">
      <c r="A155" s="2">
        <v>42794</v>
      </c>
      <c r="B155" s="4">
        <v>22.235</v>
      </c>
      <c r="C155" s="4">
        <v>32.56</v>
      </c>
      <c r="D155" s="4">
        <v>152.98</v>
      </c>
      <c r="E155" s="4">
        <v>205.36</v>
      </c>
      <c r="G155" s="5">
        <f aca="true" t="shared" si="189" ref="G155:J156">+B155/B154-1</f>
        <v>0.04956337030918112</v>
      </c>
      <c r="H155" s="5">
        <f t="shared" si="189"/>
        <v>0.01448823804330912</v>
      </c>
      <c r="I155" s="5">
        <f t="shared" si="189"/>
        <v>0.005389064143007216</v>
      </c>
      <c r="J155" s="5">
        <f t="shared" si="189"/>
        <v>0.018650793650793807</v>
      </c>
      <c r="L155" s="16">
        <f t="shared" si="188"/>
        <v>0.014869011092754335</v>
      </c>
      <c r="M155" s="16">
        <f t="shared" si="188"/>
        <v>0.004346471412992736</v>
      </c>
      <c r="N155" s="16">
        <f t="shared" si="188"/>
        <v>0.0016167192429021647</v>
      </c>
      <c r="O155" s="16">
        <f t="shared" si="188"/>
        <v>0.0018650793650793807</v>
      </c>
      <c r="P155" s="17">
        <f t="shared" si="182"/>
        <v>0.02269728111372862</v>
      </c>
      <c r="R155" s="34">
        <v>0.102</v>
      </c>
      <c r="S155" s="34">
        <v>0.408</v>
      </c>
      <c r="T155" s="34">
        <v>0.312</v>
      </c>
      <c r="U155" s="34">
        <v>0.178</v>
      </c>
      <c r="W155" s="18">
        <f aca="true" t="shared" si="190" ref="W155:Z156">+R154*G155</f>
        <v>0.012985603021005454</v>
      </c>
      <c r="X155" s="18">
        <f t="shared" si="190"/>
        <v>0.004404424365165973</v>
      </c>
      <c r="Y155" s="18">
        <f t="shared" si="190"/>
        <v>0.001271819137749703</v>
      </c>
      <c r="Z155" s="18">
        <f t="shared" si="190"/>
        <v>0.003692857142857174</v>
      </c>
      <c r="AA155" s="19">
        <f t="shared" si="185"/>
        <v>0.022354703666778306</v>
      </c>
      <c r="AC155" s="35">
        <v>0.204</v>
      </c>
      <c r="AD155" s="35">
        <v>0.352</v>
      </c>
      <c r="AE155" s="35">
        <v>0.255</v>
      </c>
      <c r="AF155" s="35">
        <v>0.189</v>
      </c>
      <c r="AH155" s="20">
        <f aca="true" t="shared" si="191" ref="AH155:AK156">+AC154*G155</f>
        <v>0.023641727637479393</v>
      </c>
      <c r="AI155" s="20">
        <f t="shared" si="191"/>
        <v>0.004071194890169863</v>
      </c>
      <c r="AJ155" s="20">
        <f t="shared" si="191"/>
        <v>0.00016167192429021647</v>
      </c>
      <c r="AK155" s="20">
        <f t="shared" si="191"/>
        <v>0.003953968253968287</v>
      </c>
      <c r="AL155" s="21">
        <f t="shared" si="187"/>
        <v>0.03182856270590776</v>
      </c>
    </row>
    <row r="156" spans="1:38" ht="12.75">
      <c r="A156" s="2">
        <v>42825</v>
      </c>
      <c r="B156" s="4">
        <v>22.03</v>
      </c>
      <c r="C156" s="4">
        <v>34.315</v>
      </c>
      <c r="D156" s="4">
        <v>152.58</v>
      </c>
      <c r="E156" s="4">
        <v>204.02</v>
      </c>
      <c r="G156" s="5">
        <f t="shared" si="189"/>
        <v>-0.009219698673262777</v>
      </c>
      <c r="H156" s="5">
        <f t="shared" si="189"/>
        <v>0.053900491400491246</v>
      </c>
      <c r="I156" s="5">
        <f t="shared" si="189"/>
        <v>-0.002614720878546084</v>
      </c>
      <c r="J156" s="5">
        <f t="shared" si="189"/>
        <v>-0.006525126606934162</v>
      </c>
      <c r="L156" s="16">
        <f aca="true" t="shared" si="192" ref="L156:O157">L$2*G156</f>
        <v>-0.002765909601978833</v>
      </c>
      <c r="M156" s="16">
        <f t="shared" si="192"/>
        <v>0.016170147420147375</v>
      </c>
      <c r="N156" s="16">
        <f t="shared" si="192"/>
        <v>-0.0007844162635638252</v>
      </c>
      <c r="O156" s="16">
        <f t="shared" si="192"/>
        <v>-0.0006525126606934163</v>
      </c>
      <c r="P156" s="17">
        <f t="shared" si="182"/>
        <v>0.0119673088939113</v>
      </c>
      <c r="R156" s="34">
        <v>0.336</v>
      </c>
      <c r="S156" s="34">
        <v>0.023</v>
      </c>
      <c r="T156" s="34">
        <v>0.337</v>
      </c>
      <c r="U156" s="34">
        <v>0.304</v>
      </c>
      <c r="W156" s="18">
        <f t="shared" si="190"/>
        <v>-0.0009404092646728032</v>
      </c>
      <c r="X156" s="18">
        <f t="shared" si="190"/>
        <v>0.02199140049140043</v>
      </c>
      <c r="Y156" s="18">
        <f t="shared" si="190"/>
        <v>-0.0008157929141063782</v>
      </c>
      <c r="Z156" s="18">
        <f t="shared" si="190"/>
        <v>-0.0011614725360342807</v>
      </c>
      <c r="AA156" s="19">
        <f t="shared" si="185"/>
        <v>0.019073725776586968</v>
      </c>
      <c r="AC156" s="35">
        <v>0.332</v>
      </c>
      <c r="AD156" s="35">
        <v>0.13</v>
      </c>
      <c r="AE156" s="35">
        <v>0.284</v>
      </c>
      <c r="AF156" s="35">
        <v>0.254</v>
      </c>
      <c r="AH156" s="20">
        <f t="shared" si="191"/>
        <v>-0.0018808185293456064</v>
      </c>
      <c r="AI156" s="20">
        <f t="shared" si="191"/>
        <v>0.01897297297297292</v>
      </c>
      <c r="AJ156" s="20">
        <f t="shared" si="191"/>
        <v>-0.0006667538240292515</v>
      </c>
      <c r="AK156" s="20">
        <f t="shared" si="191"/>
        <v>-0.0012332489287105565</v>
      </c>
      <c r="AL156" s="21">
        <f t="shared" si="187"/>
        <v>0.015192151690887508</v>
      </c>
    </row>
    <row r="157" spans="1:38" ht="12.75">
      <c r="A157" s="2">
        <v>42853</v>
      </c>
      <c r="B157" s="4">
        <v>21.7975</v>
      </c>
      <c r="C157" s="4">
        <v>35.095</v>
      </c>
      <c r="D157" s="4">
        <v>152.9</v>
      </c>
      <c r="E157" s="4">
        <v>205.45</v>
      </c>
      <c r="G157" s="5">
        <f aca="true" t="shared" si="193" ref="G157:J158">+B157/B156-1</f>
        <v>-0.010553790285973697</v>
      </c>
      <c r="H157" s="5">
        <f t="shared" si="193"/>
        <v>0.022730584292583345</v>
      </c>
      <c r="I157" s="5">
        <f t="shared" si="193"/>
        <v>0.0020972604535325345</v>
      </c>
      <c r="J157" s="5">
        <f t="shared" si="193"/>
        <v>0.007009116753259326</v>
      </c>
      <c r="L157" s="16">
        <f t="shared" si="192"/>
        <v>-0.003166137085792109</v>
      </c>
      <c r="M157" s="16">
        <f t="shared" si="192"/>
        <v>0.006819175287775003</v>
      </c>
      <c r="N157" s="16">
        <f t="shared" si="192"/>
        <v>0.0006291781360597603</v>
      </c>
      <c r="O157" s="16">
        <f t="shared" si="192"/>
        <v>0.0007009116753259326</v>
      </c>
      <c r="P157" s="17">
        <f t="shared" si="182"/>
        <v>0.0049831280133685865</v>
      </c>
      <c r="R157" s="34">
        <v>0.079</v>
      </c>
      <c r="S157" s="34">
        <v>0.345</v>
      </c>
      <c r="T157" s="34">
        <v>0.313</v>
      </c>
      <c r="U157" s="34">
        <v>0.263</v>
      </c>
      <c r="W157" s="18">
        <f aca="true" t="shared" si="194" ref="W157:Z158">+R156*G157</f>
        <v>-0.0035460735360871624</v>
      </c>
      <c r="X157" s="18">
        <f t="shared" si="194"/>
        <v>0.0005228034387294169</v>
      </c>
      <c r="Y157" s="18">
        <f t="shared" si="194"/>
        <v>0.0007067767728404641</v>
      </c>
      <c r="Z157" s="18">
        <f t="shared" si="194"/>
        <v>0.002130771492990835</v>
      </c>
      <c r="AA157" s="19">
        <f t="shared" si="185"/>
        <v>-0.00018572183152644646</v>
      </c>
      <c r="AC157" s="35">
        <v>0.22</v>
      </c>
      <c r="AD157" s="35">
        <v>0.316</v>
      </c>
      <c r="AE157" s="35">
        <v>0.241</v>
      </c>
      <c r="AF157" s="35">
        <v>0.223</v>
      </c>
      <c r="AH157" s="20">
        <f aca="true" t="shared" si="195" ref="AH157:AK158">+AC156*G157</f>
        <v>-0.0035038583749432673</v>
      </c>
      <c r="AI157" s="20">
        <f t="shared" si="195"/>
        <v>0.002954975958035835</v>
      </c>
      <c r="AJ157" s="20">
        <f t="shared" si="195"/>
        <v>0.0005956219688032397</v>
      </c>
      <c r="AK157" s="20">
        <f t="shared" si="195"/>
        <v>0.0017803156553278688</v>
      </c>
      <c r="AL157" s="21">
        <f t="shared" si="187"/>
        <v>0.0018270552072236763</v>
      </c>
    </row>
    <row r="158" spans="1:38" ht="12.75">
      <c r="A158" s="2">
        <v>42886</v>
      </c>
      <c r="B158" s="4">
        <v>21.3825</v>
      </c>
      <c r="C158" s="4">
        <v>35.465</v>
      </c>
      <c r="D158" s="4">
        <v>153.34</v>
      </c>
      <c r="E158" s="4">
        <v>207.3</v>
      </c>
      <c r="G158" s="5">
        <f t="shared" si="193"/>
        <v>-0.019038880605574016</v>
      </c>
      <c r="H158" s="5">
        <f t="shared" si="193"/>
        <v>0.010542812366434173</v>
      </c>
      <c r="I158" s="5">
        <f t="shared" si="193"/>
        <v>0.0028776978417266452</v>
      </c>
      <c r="J158" s="5">
        <f t="shared" si="193"/>
        <v>0.009004623996106131</v>
      </c>
      <c r="L158" s="16">
        <f aca="true" t="shared" si="196" ref="L158:O159">L$2*G158</f>
        <v>-0.005711664181672204</v>
      </c>
      <c r="M158" s="16">
        <f t="shared" si="196"/>
        <v>0.003162843709930252</v>
      </c>
      <c r="N158" s="16">
        <f t="shared" si="196"/>
        <v>0.0008633093525179936</v>
      </c>
      <c r="O158" s="16">
        <f t="shared" si="196"/>
        <v>0.0009004623996106131</v>
      </c>
      <c r="P158" s="17">
        <f aca="true" t="shared" si="197" ref="P158:P163">SUM(L158:O158)</f>
        <v>-0.0007850487196133455</v>
      </c>
      <c r="R158" s="34">
        <v>0.347</v>
      </c>
      <c r="S158" s="34">
        <v>0.086</v>
      </c>
      <c r="T158" s="34">
        <v>0.288</v>
      </c>
      <c r="U158" s="34">
        <v>0.279</v>
      </c>
      <c r="W158" s="18">
        <f t="shared" si="194"/>
        <v>-0.0015040715678403473</v>
      </c>
      <c r="X158" s="18">
        <f t="shared" si="194"/>
        <v>0.0036372702664197896</v>
      </c>
      <c r="Y158" s="18">
        <f t="shared" si="194"/>
        <v>0.0009007194244604399</v>
      </c>
      <c r="Z158" s="18">
        <f t="shared" si="194"/>
        <v>0.0023682161109759127</v>
      </c>
      <c r="AA158" s="19">
        <f t="shared" si="185"/>
        <v>0.005402134234015795</v>
      </c>
      <c r="AC158" s="35">
        <v>0.33</v>
      </c>
      <c r="AD158" s="35">
        <v>0.162</v>
      </c>
      <c r="AE158" s="35">
        <v>0.257</v>
      </c>
      <c r="AF158" s="35">
        <v>0.251</v>
      </c>
      <c r="AH158" s="20">
        <f t="shared" si="195"/>
        <v>-0.004188553733226284</v>
      </c>
      <c r="AI158" s="20">
        <f t="shared" si="195"/>
        <v>0.003331528707793199</v>
      </c>
      <c r="AJ158" s="20">
        <f t="shared" si="195"/>
        <v>0.0006935251798561215</v>
      </c>
      <c r="AK158" s="20">
        <f t="shared" si="195"/>
        <v>0.0020080311511316675</v>
      </c>
      <c r="AL158" s="21">
        <f t="shared" si="187"/>
        <v>0.001844531305554704</v>
      </c>
    </row>
    <row r="159" spans="1:38" ht="12.75">
      <c r="A159" s="2">
        <v>42916</v>
      </c>
      <c r="B159" s="4">
        <v>21.145</v>
      </c>
      <c r="C159" s="4">
        <v>34.395</v>
      </c>
      <c r="D159" s="4">
        <v>152.71</v>
      </c>
      <c r="E159" s="4">
        <v>206.14</v>
      </c>
      <c r="G159" s="5">
        <f aca="true" t="shared" si="198" ref="G159:J160">+B159/B158-1</f>
        <v>-0.011107213843095987</v>
      </c>
      <c r="H159" s="5">
        <f t="shared" si="198"/>
        <v>-0.030170590723248236</v>
      </c>
      <c r="I159" s="5">
        <f t="shared" si="198"/>
        <v>-0.004108517020999014</v>
      </c>
      <c r="J159" s="5">
        <f t="shared" si="198"/>
        <v>-0.005595754944524911</v>
      </c>
      <c r="L159" s="16">
        <f t="shared" si="196"/>
        <v>-0.003332164152928796</v>
      </c>
      <c r="M159" s="16">
        <f t="shared" si="196"/>
        <v>-0.00905117721697447</v>
      </c>
      <c r="N159" s="16">
        <f t="shared" si="196"/>
        <v>-0.0012325551062997043</v>
      </c>
      <c r="O159" s="16">
        <f t="shared" si="196"/>
        <v>-0.0005595754944524911</v>
      </c>
      <c r="P159" s="17">
        <f t="shared" si="197"/>
        <v>-0.014175471970655463</v>
      </c>
      <c r="R159" s="34">
        <v>0.3</v>
      </c>
      <c r="S159" s="34">
        <v>0.298</v>
      </c>
      <c r="T159" s="34">
        <v>0.202</v>
      </c>
      <c r="U159" s="34">
        <v>0.2</v>
      </c>
      <c r="W159" s="18">
        <f aca="true" t="shared" si="199" ref="W159:Z160">+R158*G159</f>
        <v>-0.003854203203554307</v>
      </c>
      <c r="X159" s="18">
        <f t="shared" si="199"/>
        <v>-0.002594670802199348</v>
      </c>
      <c r="Y159" s="18">
        <f t="shared" si="199"/>
        <v>-0.001183252902047716</v>
      </c>
      <c r="Z159" s="18">
        <f t="shared" si="199"/>
        <v>-0.0015612156295224504</v>
      </c>
      <c r="AA159" s="19">
        <f aca="true" t="shared" si="200" ref="AA159:AA164">SUM(W159:Z159)</f>
        <v>-0.009193342537323821</v>
      </c>
      <c r="AC159" s="35">
        <v>0.322</v>
      </c>
      <c r="AD159" s="35">
        <v>0.498</v>
      </c>
      <c r="AE159" s="35">
        <v>0</v>
      </c>
      <c r="AF159" s="35">
        <v>0.18</v>
      </c>
      <c r="AH159" s="20">
        <f aca="true" t="shared" si="201" ref="AH159:AK160">+AC158*G159</f>
        <v>-0.0036653805682216756</v>
      </c>
      <c r="AI159" s="20">
        <f t="shared" si="201"/>
        <v>-0.004887635697166214</v>
      </c>
      <c r="AJ159" s="20">
        <f t="shared" si="201"/>
        <v>-0.0010558888743967467</v>
      </c>
      <c r="AK159" s="20">
        <f t="shared" si="201"/>
        <v>-0.0014045344910757526</v>
      </c>
      <c r="AL159" s="21">
        <f aca="true" t="shared" si="202" ref="AL159:AL164">SUM(AH159:AK159)</f>
        <v>-0.011013439630860388</v>
      </c>
    </row>
    <row r="160" spans="1:38" ht="12.75">
      <c r="A160" s="2">
        <v>42947</v>
      </c>
      <c r="B160" s="4">
        <v>20.8925</v>
      </c>
      <c r="C160" s="4">
        <v>33.62</v>
      </c>
      <c r="D160" s="4">
        <v>152.92</v>
      </c>
      <c r="E160" s="4">
        <v>206.87</v>
      </c>
      <c r="G160" s="5">
        <f t="shared" si="198"/>
        <v>-0.011941357294868782</v>
      </c>
      <c r="H160" s="5">
        <f t="shared" si="198"/>
        <v>-0.022532344817560834</v>
      </c>
      <c r="I160" s="5">
        <f t="shared" si="198"/>
        <v>0.0013751555235412827</v>
      </c>
      <c r="J160" s="5">
        <f t="shared" si="198"/>
        <v>0.0035412826234597627</v>
      </c>
      <c r="L160" s="16">
        <f aca="true" t="shared" si="203" ref="L160:O161">L$2*G160</f>
        <v>-0.0035824071884606344</v>
      </c>
      <c r="M160" s="16">
        <f t="shared" si="203"/>
        <v>-0.00675970344526825</v>
      </c>
      <c r="N160" s="16">
        <f t="shared" si="203"/>
        <v>0.00041254665706238477</v>
      </c>
      <c r="O160" s="16">
        <f t="shared" si="203"/>
        <v>0.0003541282623459763</v>
      </c>
      <c r="P160" s="17">
        <f t="shared" si="197"/>
        <v>-0.009575435714320521</v>
      </c>
      <c r="R160" s="34">
        <v>0.292</v>
      </c>
      <c r="S160" s="34">
        <v>0</v>
      </c>
      <c r="T160" s="34">
        <v>0.406</v>
      </c>
      <c r="U160" s="34">
        <v>0.302</v>
      </c>
      <c r="W160" s="18">
        <f t="shared" si="199"/>
        <v>-0.0035824071884606344</v>
      </c>
      <c r="X160" s="18">
        <f t="shared" si="199"/>
        <v>-0.006714638755633128</v>
      </c>
      <c r="Y160" s="18">
        <f t="shared" si="199"/>
        <v>0.0002777814157553391</v>
      </c>
      <c r="Z160" s="18">
        <f t="shared" si="199"/>
        <v>0.0007082565246919526</v>
      </c>
      <c r="AA160" s="19">
        <f t="shared" si="200"/>
        <v>-0.009311008003646471</v>
      </c>
      <c r="AC160" s="35">
        <v>0.356</v>
      </c>
      <c r="AD160" s="35">
        <v>0.058</v>
      </c>
      <c r="AE160" s="35">
        <v>0.316</v>
      </c>
      <c r="AF160" s="35">
        <v>0.27</v>
      </c>
      <c r="AH160" s="20">
        <f t="shared" si="201"/>
        <v>-0.0038451170489477477</v>
      </c>
      <c r="AI160" s="20">
        <f t="shared" si="201"/>
        <v>-0.011221107719145295</v>
      </c>
      <c r="AJ160" s="20">
        <f t="shared" si="201"/>
        <v>0</v>
      </c>
      <c r="AK160" s="20">
        <f t="shared" si="201"/>
        <v>0.0006374308722227573</v>
      </c>
      <c r="AL160" s="21">
        <f t="shared" si="202"/>
        <v>-0.014428793895870285</v>
      </c>
    </row>
    <row r="161" spans="1:38" ht="12.75">
      <c r="A161" s="2">
        <v>42978</v>
      </c>
      <c r="B161" s="4">
        <v>20.735</v>
      </c>
      <c r="C161" s="4">
        <v>33.425</v>
      </c>
      <c r="D161" s="4">
        <v>153.43</v>
      </c>
      <c r="E161" s="4">
        <v>209.06</v>
      </c>
      <c r="G161" s="5">
        <f aca="true" t="shared" si="204" ref="G161:J162">+B161/B160-1</f>
        <v>-0.0075385904032546636</v>
      </c>
      <c r="H161" s="5">
        <f t="shared" si="204"/>
        <v>-0.005800118976799551</v>
      </c>
      <c r="I161" s="5">
        <f t="shared" si="204"/>
        <v>0.003335077164530631</v>
      </c>
      <c r="J161" s="5">
        <f t="shared" si="204"/>
        <v>0.010586358582684863</v>
      </c>
      <c r="L161" s="16">
        <f t="shared" si="203"/>
        <v>-0.002261577120976399</v>
      </c>
      <c r="M161" s="16">
        <f t="shared" si="203"/>
        <v>-0.0017400356930398653</v>
      </c>
      <c r="N161" s="16">
        <f t="shared" si="203"/>
        <v>0.0010005231493591892</v>
      </c>
      <c r="O161" s="16">
        <f t="shared" si="203"/>
        <v>0.0010586358582684863</v>
      </c>
      <c r="P161" s="17">
        <f t="shared" si="197"/>
        <v>-0.0019424538063885885</v>
      </c>
      <c r="R161" s="34">
        <v>0.267</v>
      </c>
      <c r="S161" s="34">
        <v>0.128</v>
      </c>
      <c r="T161" s="34">
        <v>0.34</v>
      </c>
      <c r="U161" s="34">
        <v>0.265</v>
      </c>
      <c r="W161" s="18">
        <f aca="true" t="shared" si="205" ref="W161:Z162">+R160*G161</f>
        <v>-0.0022012683977503614</v>
      </c>
      <c r="X161" s="18">
        <f t="shared" si="205"/>
        <v>0</v>
      </c>
      <c r="Y161" s="18">
        <f t="shared" si="205"/>
        <v>0.0013540413287994363</v>
      </c>
      <c r="Z161" s="18">
        <f t="shared" si="205"/>
        <v>0.0031970802919708283</v>
      </c>
      <c r="AA161" s="19">
        <f t="shared" si="200"/>
        <v>0.002349853223019903</v>
      </c>
      <c r="AC161" s="35">
        <v>0.296</v>
      </c>
      <c r="AD161" s="35">
        <v>0.282</v>
      </c>
      <c r="AE161" s="35">
        <v>0.215</v>
      </c>
      <c r="AF161" s="35">
        <v>0.207</v>
      </c>
      <c r="AH161" s="20">
        <f aca="true" t="shared" si="206" ref="AH161:AK162">+AC160*G161</f>
        <v>-0.00268373818355866</v>
      </c>
      <c r="AI161" s="20">
        <f t="shared" si="206"/>
        <v>-0.000336406900654374</v>
      </c>
      <c r="AJ161" s="20">
        <f t="shared" si="206"/>
        <v>0.0010538843839916793</v>
      </c>
      <c r="AK161" s="20">
        <f t="shared" si="206"/>
        <v>0.002858316817324913</v>
      </c>
      <c r="AL161" s="21">
        <f t="shared" si="202"/>
        <v>0.0008920561171035582</v>
      </c>
    </row>
    <row r="162" spans="1:38" ht="12.75">
      <c r="A162" s="2">
        <v>43007</v>
      </c>
      <c r="B162" s="4">
        <v>21.165</v>
      </c>
      <c r="C162" s="4">
        <v>34.985</v>
      </c>
      <c r="D162" s="4">
        <v>153.22</v>
      </c>
      <c r="E162" s="4">
        <v>207.73</v>
      </c>
      <c r="G162" s="5">
        <f t="shared" si="204"/>
        <v>0.020737882806848296</v>
      </c>
      <c r="H162" s="5">
        <f t="shared" si="204"/>
        <v>0.046671652954375586</v>
      </c>
      <c r="I162" s="5">
        <f t="shared" si="204"/>
        <v>-0.0013687023398293308</v>
      </c>
      <c r="J162" s="5">
        <f t="shared" si="204"/>
        <v>-0.0063618100066966665</v>
      </c>
      <c r="L162" s="16">
        <f aca="true" t="shared" si="207" ref="L162:O163">L$2*G162</f>
        <v>0.006221364842054489</v>
      </c>
      <c r="M162" s="16">
        <f t="shared" si="207"/>
        <v>0.014001495886312675</v>
      </c>
      <c r="N162" s="16">
        <f t="shared" si="207"/>
        <v>-0.0004106107019487992</v>
      </c>
      <c r="O162" s="16">
        <f t="shared" si="207"/>
        <v>-0.0006361810006696667</v>
      </c>
      <c r="P162" s="17">
        <f t="shared" si="197"/>
        <v>0.0191760690257487</v>
      </c>
      <c r="R162" s="34">
        <v>0.248</v>
      </c>
      <c r="S162" s="34">
        <v>0.308</v>
      </c>
      <c r="T162" s="34">
        <v>0.224</v>
      </c>
      <c r="U162" s="34">
        <v>0.22</v>
      </c>
      <c r="W162" s="18">
        <f t="shared" si="205"/>
        <v>0.005537014709428495</v>
      </c>
      <c r="X162" s="18">
        <f t="shared" si="205"/>
        <v>0.005973971578160075</v>
      </c>
      <c r="Y162" s="18">
        <f t="shared" si="205"/>
        <v>-0.0004653587955419725</v>
      </c>
      <c r="Z162" s="18">
        <f t="shared" si="205"/>
        <v>-0.0016858796517746166</v>
      </c>
      <c r="AA162" s="19">
        <f t="shared" si="200"/>
        <v>0.00935974784027198</v>
      </c>
      <c r="AC162" s="35">
        <v>0.379</v>
      </c>
      <c r="AD162" s="35">
        <v>0.288</v>
      </c>
      <c r="AE162" s="35">
        <v>0.164</v>
      </c>
      <c r="AF162" s="35">
        <v>0.169</v>
      </c>
      <c r="AH162" s="20">
        <f t="shared" si="206"/>
        <v>0.0061384133108270955</v>
      </c>
      <c r="AI162" s="20">
        <f t="shared" si="206"/>
        <v>0.013161406133133914</v>
      </c>
      <c r="AJ162" s="20">
        <f t="shared" si="206"/>
        <v>-0.0002942710030633061</v>
      </c>
      <c r="AK162" s="20">
        <f t="shared" si="206"/>
        <v>-0.00131689467138621</v>
      </c>
      <c r="AL162" s="21">
        <f t="shared" si="202"/>
        <v>0.017688653769511495</v>
      </c>
    </row>
    <row r="163" spans="1:38" ht="12.75">
      <c r="A163" s="2">
        <v>43039</v>
      </c>
      <c r="B163" s="4">
        <v>22.03</v>
      </c>
      <c r="C163" s="4">
        <v>35.925</v>
      </c>
      <c r="D163" s="4">
        <v>153.82</v>
      </c>
      <c r="E163" s="4">
        <v>211.52</v>
      </c>
      <c r="G163" s="5">
        <f aca="true" t="shared" si="208" ref="G163:J164">+B163/B162-1</f>
        <v>0.040869359792109705</v>
      </c>
      <c r="H163" s="5">
        <f t="shared" si="208"/>
        <v>0.026868657996284018</v>
      </c>
      <c r="I163" s="5">
        <f t="shared" si="208"/>
        <v>0.00391593786711919</v>
      </c>
      <c r="J163" s="5">
        <f t="shared" si="208"/>
        <v>0.018244837048091433</v>
      </c>
      <c r="L163" s="16">
        <f t="shared" si="207"/>
        <v>0.01226080793763291</v>
      </c>
      <c r="M163" s="16">
        <f t="shared" si="207"/>
        <v>0.008060597398885205</v>
      </c>
      <c r="N163" s="16">
        <f t="shared" si="207"/>
        <v>0.0011747813601357571</v>
      </c>
      <c r="O163" s="16">
        <f t="shared" si="207"/>
        <v>0.0018244837048091433</v>
      </c>
      <c r="P163" s="17">
        <f t="shared" si="197"/>
        <v>0.023320670401463017</v>
      </c>
      <c r="R163" s="34">
        <v>0.218</v>
      </c>
      <c r="S163" s="34">
        <v>0.109</v>
      </c>
      <c r="T163" s="34">
        <v>0.359</v>
      </c>
      <c r="U163" s="34">
        <v>0.314</v>
      </c>
      <c r="W163" s="18">
        <f aca="true" t="shared" si="209" ref="W163:Z164">+R162*G163</f>
        <v>0.010135601228443206</v>
      </c>
      <c r="X163" s="18">
        <f t="shared" si="209"/>
        <v>0.008275546662855477</v>
      </c>
      <c r="Y163" s="18">
        <f t="shared" si="209"/>
        <v>0.0008771700822346986</v>
      </c>
      <c r="Z163" s="18">
        <f t="shared" si="209"/>
        <v>0.004013864150580115</v>
      </c>
      <c r="AA163" s="19">
        <f t="shared" si="200"/>
        <v>0.023302182124113495</v>
      </c>
      <c r="AC163" s="35">
        <v>0.255</v>
      </c>
      <c r="AD163" s="35">
        <v>0.194</v>
      </c>
      <c r="AE163" s="35">
        <v>0.288</v>
      </c>
      <c r="AF163" s="35">
        <v>0.263</v>
      </c>
      <c r="AH163" s="20">
        <f aca="true" t="shared" si="210" ref="AH163:AK164">+AC162*G163</f>
        <v>0.015489487361209578</v>
      </c>
      <c r="AI163" s="20">
        <f t="shared" si="210"/>
        <v>0.007738173502929797</v>
      </c>
      <c r="AJ163" s="20">
        <f t="shared" si="210"/>
        <v>0.0006422138102075472</v>
      </c>
      <c r="AK163" s="20">
        <f t="shared" si="210"/>
        <v>0.0030833774611274526</v>
      </c>
      <c r="AL163" s="21">
        <f t="shared" si="202"/>
        <v>0.026953252135474375</v>
      </c>
    </row>
    <row r="164" spans="1:38" ht="12.75">
      <c r="A164" s="2">
        <v>43069</v>
      </c>
      <c r="B164" s="4">
        <v>22.14</v>
      </c>
      <c r="C164" s="4">
        <v>34.9</v>
      </c>
      <c r="D164" s="4">
        <v>153.86</v>
      </c>
      <c r="E164" s="4">
        <v>212.67</v>
      </c>
      <c r="G164" s="5">
        <f t="shared" si="208"/>
        <v>0.004993191103041195</v>
      </c>
      <c r="H164" s="5">
        <f t="shared" si="208"/>
        <v>-0.028531663187195466</v>
      </c>
      <c r="I164" s="5">
        <f t="shared" si="208"/>
        <v>0.00026004420751535307</v>
      </c>
      <c r="J164" s="5">
        <f t="shared" si="208"/>
        <v>0.005436838124054377</v>
      </c>
      <c r="L164" s="16">
        <f aca="true" t="shared" si="211" ref="L164:O165">L$2*G164</f>
        <v>0.0014979573309123583</v>
      </c>
      <c r="M164" s="16">
        <f t="shared" si="211"/>
        <v>-0.008559498956158639</v>
      </c>
      <c r="N164" s="16">
        <f t="shared" si="211"/>
        <v>7.801326225460592E-05</v>
      </c>
      <c r="O164" s="16">
        <f t="shared" si="211"/>
        <v>0.0005436838124054377</v>
      </c>
      <c r="P164" s="17">
        <f aca="true" t="shared" si="212" ref="P164:P169">SUM(L164:O164)</f>
        <v>-0.0064398445505862364</v>
      </c>
      <c r="R164" s="34">
        <v>0.198</v>
      </c>
      <c r="S164" s="34">
        <v>0.304</v>
      </c>
      <c r="T164" s="34">
        <v>0.267</v>
      </c>
      <c r="U164" s="34">
        <v>0.231</v>
      </c>
      <c r="W164" s="18">
        <f t="shared" si="209"/>
        <v>0.0010885156604629805</v>
      </c>
      <c r="X164" s="18">
        <f t="shared" si="209"/>
        <v>-0.0031099512874043058</v>
      </c>
      <c r="Y164" s="18">
        <f t="shared" si="209"/>
        <v>9.335587049801174E-05</v>
      </c>
      <c r="Z164" s="18">
        <f t="shared" si="209"/>
        <v>0.0017071671709530745</v>
      </c>
      <c r="AA164" s="19">
        <f t="shared" si="200"/>
        <v>-0.00022091258549023917</v>
      </c>
      <c r="AC164" s="35">
        <v>0.393</v>
      </c>
      <c r="AD164" s="35">
        <v>0.297</v>
      </c>
      <c r="AE164" s="35">
        <v>0.138</v>
      </c>
      <c r="AF164" s="35">
        <v>0.172</v>
      </c>
      <c r="AH164" s="20">
        <f t="shared" si="210"/>
        <v>0.0012732637312755047</v>
      </c>
      <c r="AI164" s="20">
        <f t="shared" si="210"/>
        <v>-0.005535142658315921</v>
      </c>
      <c r="AJ164" s="20">
        <f t="shared" si="210"/>
        <v>7.489273176442168E-05</v>
      </c>
      <c r="AK164" s="20">
        <f t="shared" si="210"/>
        <v>0.0014298884266263014</v>
      </c>
      <c r="AL164" s="21">
        <f t="shared" si="202"/>
        <v>-0.002757097768649693</v>
      </c>
    </row>
    <row r="165" spans="1:38" ht="12.75">
      <c r="A165" s="2">
        <v>43098</v>
      </c>
      <c r="B165" s="4">
        <v>22.255</v>
      </c>
      <c r="C165" s="4">
        <v>34.085</v>
      </c>
      <c r="D165" s="4">
        <v>153.06</v>
      </c>
      <c r="E165" s="4">
        <v>209.9</v>
      </c>
      <c r="G165" s="5">
        <f aca="true" t="shared" si="213" ref="G165:J166">+B165/B164-1</f>
        <v>0.005194218608852719</v>
      </c>
      <c r="H165" s="5">
        <f t="shared" si="213"/>
        <v>-0.023352435530085924</v>
      </c>
      <c r="I165" s="5">
        <f t="shared" si="213"/>
        <v>-0.005199532042116317</v>
      </c>
      <c r="J165" s="5">
        <f t="shared" si="213"/>
        <v>-0.013024874218272364</v>
      </c>
      <c r="L165" s="16">
        <f t="shared" si="211"/>
        <v>0.0015582655826558156</v>
      </c>
      <c r="M165" s="16">
        <f t="shared" si="211"/>
        <v>-0.0070057306590257775</v>
      </c>
      <c r="N165" s="16">
        <f t="shared" si="211"/>
        <v>-0.001559859612634895</v>
      </c>
      <c r="O165" s="16">
        <f t="shared" si="211"/>
        <v>-0.0013024874218272365</v>
      </c>
      <c r="P165" s="17">
        <f t="shared" si="212"/>
        <v>-0.008309812110832093</v>
      </c>
      <c r="R165" s="34">
        <v>0.284</v>
      </c>
      <c r="S165" s="34">
        <v>0.247</v>
      </c>
      <c r="T165" s="34">
        <v>0.243</v>
      </c>
      <c r="U165" s="34">
        <v>0.226</v>
      </c>
      <c r="W165" s="18">
        <f aca="true" t="shared" si="214" ref="W165:Z166">+R164*G165</f>
        <v>0.0010284552845528383</v>
      </c>
      <c r="X165" s="18">
        <f t="shared" si="214"/>
        <v>-0.007099140401146121</v>
      </c>
      <c r="Y165" s="18">
        <f t="shared" si="214"/>
        <v>-0.0013882750552450568</v>
      </c>
      <c r="Z165" s="18">
        <f t="shared" si="214"/>
        <v>-0.003008745944420916</v>
      </c>
      <c r="AA165" s="19">
        <f aca="true" t="shared" si="215" ref="AA165:AA170">SUM(W165:Z165)</f>
        <v>-0.010467706116259256</v>
      </c>
      <c r="AC165" s="35">
        <v>0.33</v>
      </c>
      <c r="AD165" s="35">
        <v>0.397</v>
      </c>
      <c r="AE165" s="35">
        <v>0.12</v>
      </c>
      <c r="AF165" s="35">
        <v>0.153</v>
      </c>
      <c r="AH165" s="20">
        <f aca="true" t="shared" si="216" ref="AH165:AK166">+AC164*G165</f>
        <v>0.0020413279132791185</v>
      </c>
      <c r="AI165" s="20">
        <f t="shared" si="216"/>
        <v>-0.006935673352435519</v>
      </c>
      <c r="AJ165" s="20">
        <f t="shared" si="216"/>
        <v>-0.0007175354218120518</v>
      </c>
      <c r="AK165" s="20">
        <f t="shared" si="216"/>
        <v>-0.0022402783655428465</v>
      </c>
      <c r="AL165" s="21">
        <f aca="true" t="shared" si="217" ref="AL165:AL170">SUM(AH165:AK165)</f>
        <v>-0.007852159226511298</v>
      </c>
    </row>
    <row r="166" spans="1:38" ht="12.75">
      <c r="A166" s="2">
        <v>43131</v>
      </c>
      <c r="B166" s="4">
        <v>22.79</v>
      </c>
      <c r="C166" s="4">
        <v>35.015</v>
      </c>
      <c r="D166" s="4">
        <v>152.72</v>
      </c>
      <c r="E166" s="4">
        <v>213.35</v>
      </c>
      <c r="G166" s="5">
        <f t="shared" si="213"/>
        <v>0.024039541676027953</v>
      </c>
      <c r="H166" s="5">
        <f t="shared" si="213"/>
        <v>0.02728472935308779</v>
      </c>
      <c r="I166" s="5">
        <f t="shared" si="213"/>
        <v>-0.002221351104142233</v>
      </c>
      <c r="J166" s="5">
        <f t="shared" si="213"/>
        <v>0.016436398284897624</v>
      </c>
      <c r="L166" s="16">
        <f aca="true" t="shared" si="218" ref="L166:O167">L$2*G166</f>
        <v>0.0072118625028083855</v>
      </c>
      <c r="M166" s="16">
        <f t="shared" si="218"/>
        <v>0.008185418805926336</v>
      </c>
      <c r="N166" s="16">
        <f t="shared" si="218"/>
        <v>-0.0006664053312426698</v>
      </c>
      <c r="O166" s="16">
        <f t="shared" si="218"/>
        <v>0.0016436398284897626</v>
      </c>
      <c r="P166" s="17">
        <f t="shared" si="212"/>
        <v>0.016374515805981812</v>
      </c>
      <c r="R166" s="34">
        <v>0.163</v>
      </c>
      <c r="S166" s="34">
        <v>0.325</v>
      </c>
      <c r="T166" s="34">
        <v>0.278</v>
      </c>
      <c r="U166" s="34">
        <v>0.234</v>
      </c>
      <c r="W166" s="18">
        <f t="shared" si="214"/>
        <v>0.006827229835991938</v>
      </c>
      <c r="X166" s="18">
        <f t="shared" si="214"/>
        <v>0.006739328150212684</v>
      </c>
      <c r="Y166" s="18">
        <f t="shared" si="214"/>
        <v>-0.0005397883183065626</v>
      </c>
      <c r="Z166" s="18">
        <f t="shared" si="214"/>
        <v>0.003714626012386863</v>
      </c>
      <c r="AA166" s="19">
        <f t="shared" si="215"/>
        <v>0.01674139568028492</v>
      </c>
      <c r="AC166" s="35">
        <v>0.282</v>
      </c>
      <c r="AD166" s="35">
        <v>0.402</v>
      </c>
      <c r="AE166" s="35">
        <v>0.142</v>
      </c>
      <c r="AF166" s="35">
        <v>0.174</v>
      </c>
      <c r="AH166" s="20">
        <f t="shared" si="216"/>
        <v>0.007933048753089224</v>
      </c>
      <c r="AI166" s="20">
        <f t="shared" si="216"/>
        <v>0.010832037553175853</v>
      </c>
      <c r="AJ166" s="20">
        <f t="shared" si="216"/>
        <v>-0.0002665621324970679</v>
      </c>
      <c r="AK166" s="20">
        <f t="shared" si="216"/>
        <v>0.0025147689375893366</v>
      </c>
      <c r="AL166" s="21">
        <f t="shared" si="217"/>
        <v>0.021013293111357346</v>
      </c>
    </row>
    <row r="167" spans="1:38" ht="12.75">
      <c r="A167" s="2">
        <v>43159</v>
      </c>
      <c r="B167" s="4">
        <v>22.39</v>
      </c>
      <c r="C167" s="4">
        <v>33.54</v>
      </c>
      <c r="D167" s="4">
        <v>152.63</v>
      </c>
      <c r="E167" s="4">
        <v>209.19</v>
      </c>
      <c r="G167" s="5">
        <f aca="true" t="shared" si="219" ref="G167:J168">+B167/B166-1</f>
        <v>-0.0175515577007459</v>
      </c>
      <c r="H167" s="5">
        <f t="shared" si="219"/>
        <v>-0.04212480365557625</v>
      </c>
      <c r="I167" s="5">
        <f t="shared" si="219"/>
        <v>-0.0005893137768465673</v>
      </c>
      <c r="J167" s="5">
        <f t="shared" si="219"/>
        <v>-0.01949847668150928</v>
      </c>
      <c r="L167" s="16">
        <f t="shared" si="218"/>
        <v>-0.0052654673102237705</v>
      </c>
      <c r="M167" s="16">
        <f t="shared" si="218"/>
        <v>-0.012637441096672874</v>
      </c>
      <c r="N167" s="16">
        <f t="shared" si="218"/>
        <v>-0.0001767941330539702</v>
      </c>
      <c r="O167" s="16">
        <f t="shared" si="218"/>
        <v>-0.001949847668150928</v>
      </c>
      <c r="P167" s="17">
        <f t="shared" si="212"/>
        <v>-0.020029550208101543</v>
      </c>
      <c r="R167" s="34">
        <v>0.214</v>
      </c>
      <c r="S167" s="34">
        <v>0</v>
      </c>
      <c r="T167" s="34">
        <v>0.401</v>
      </c>
      <c r="U167" s="34">
        <v>0.385</v>
      </c>
      <c r="W167" s="18">
        <f aca="true" t="shared" si="220" ref="W167:Z168">+R166*G167</f>
        <v>-0.002860903905221582</v>
      </c>
      <c r="X167" s="18">
        <f t="shared" si="220"/>
        <v>-0.013690561188062281</v>
      </c>
      <c r="Y167" s="18">
        <f t="shared" si="220"/>
        <v>-0.00016382922996334572</v>
      </c>
      <c r="Z167" s="18">
        <f t="shared" si="220"/>
        <v>-0.004562643543473172</v>
      </c>
      <c r="AA167" s="19">
        <f t="shared" si="215"/>
        <v>-0.02127793786672038</v>
      </c>
      <c r="AC167" s="35">
        <v>0.279</v>
      </c>
      <c r="AD167" s="35">
        <v>0</v>
      </c>
      <c r="AE167" s="35">
        <v>0.367</v>
      </c>
      <c r="AF167" s="35">
        <v>0.354</v>
      </c>
      <c r="AH167" s="20">
        <f aca="true" t="shared" si="221" ref="AH167:AK168">+AC166*G167</f>
        <v>-0.004949539271610344</v>
      </c>
      <c r="AI167" s="20">
        <f t="shared" si="221"/>
        <v>-0.01693417106954165</v>
      </c>
      <c r="AJ167" s="20">
        <f t="shared" si="221"/>
        <v>-8.368255631221254E-05</v>
      </c>
      <c r="AK167" s="20">
        <f t="shared" si="221"/>
        <v>-0.0033927349425826145</v>
      </c>
      <c r="AL167" s="21">
        <f t="shared" si="217"/>
        <v>-0.025360127840046823</v>
      </c>
    </row>
    <row r="168" spans="1:38" ht="12.75">
      <c r="A168" s="2">
        <v>43188</v>
      </c>
      <c r="B168" s="4">
        <v>21.31</v>
      </c>
      <c r="C168" s="4">
        <v>32.85</v>
      </c>
      <c r="D168" s="4">
        <v>153.68</v>
      </c>
      <c r="E168" s="4">
        <v>214.56</v>
      </c>
      <c r="G168" s="5">
        <f t="shared" si="219"/>
        <v>-0.048235819562304716</v>
      </c>
      <c r="H168" s="5">
        <f t="shared" si="219"/>
        <v>-0.020572450805008913</v>
      </c>
      <c r="I168" s="5">
        <f t="shared" si="219"/>
        <v>0.006879381510843219</v>
      </c>
      <c r="J168" s="5">
        <f t="shared" si="219"/>
        <v>0.02567044313781741</v>
      </c>
      <c r="L168" s="16">
        <f aca="true" t="shared" si="222" ref="L168:O169">L$2*G168</f>
        <v>-0.014470745868691414</v>
      </c>
      <c r="M168" s="16">
        <f t="shared" si="222"/>
        <v>-0.006171735241502674</v>
      </c>
      <c r="N168" s="16">
        <f t="shared" si="222"/>
        <v>0.0020638144532529657</v>
      </c>
      <c r="O168" s="16">
        <f t="shared" si="222"/>
        <v>0.002567044313781741</v>
      </c>
      <c r="P168" s="17">
        <f t="shared" si="212"/>
        <v>-0.01601162234315938</v>
      </c>
      <c r="R168" s="34">
        <v>0.137</v>
      </c>
      <c r="S168" s="34">
        <v>0.095</v>
      </c>
      <c r="T168" s="34">
        <v>0.471</v>
      </c>
      <c r="U168" s="34">
        <v>0.297</v>
      </c>
      <c r="W168" s="18">
        <f t="shared" si="220"/>
        <v>-0.01032246538633321</v>
      </c>
      <c r="X168" s="18">
        <f t="shared" si="220"/>
        <v>0</v>
      </c>
      <c r="Y168" s="18">
        <f t="shared" si="220"/>
        <v>0.002758631985848131</v>
      </c>
      <c r="Z168" s="18">
        <f t="shared" si="220"/>
        <v>0.009883120608059704</v>
      </c>
      <c r="AA168" s="19">
        <f t="shared" si="215"/>
        <v>0.0023192872075746256</v>
      </c>
      <c r="AC168" s="35">
        <v>0.184</v>
      </c>
      <c r="AD168" s="35">
        <v>0.154</v>
      </c>
      <c r="AE168" s="35">
        <v>0.392</v>
      </c>
      <c r="AF168" s="35">
        <v>0.27</v>
      </c>
      <c r="AH168" s="20">
        <f t="shared" si="221"/>
        <v>-0.013457793657883016</v>
      </c>
      <c r="AI168" s="20">
        <f t="shared" si="221"/>
        <v>0</v>
      </c>
      <c r="AJ168" s="20">
        <f t="shared" si="221"/>
        <v>0.0025247330144794614</v>
      </c>
      <c r="AK168" s="20">
        <f t="shared" si="221"/>
        <v>0.009087336870787364</v>
      </c>
      <c r="AL168" s="21">
        <f t="shared" si="217"/>
        <v>-0.0018457237726161903</v>
      </c>
    </row>
    <row r="169" spans="1:38" ht="12.75">
      <c r="A169" s="2">
        <v>43220</v>
      </c>
      <c r="B169" s="4">
        <v>22.077</v>
      </c>
      <c r="C169" s="4">
        <v>34.75</v>
      </c>
      <c r="D169" s="4">
        <v>153.46</v>
      </c>
      <c r="E169" s="4">
        <v>213.42</v>
      </c>
      <c r="G169" s="5">
        <f aca="true" t="shared" si="223" ref="G169:J170">+B169/B168-1</f>
        <v>0.0359924917878931</v>
      </c>
      <c r="H169" s="5">
        <f t="shared" si="223"/>
        <v>0.05783866057838649</v>
      </c>
      <c r="I169" s="5">
        <f t="shared" si="223"/>
        <v>-0.001431546069755374</v>
      </c>
      <c r="J169" s="5">
        <f t="shared" si="223"/>
        <v>-0.005313199105145494</v>
      </c>
      <c r="L169" s="16">
        <f t="shared" si="222"/>
        <v>0.01079774753636793</v>
      </c>
      <c r="M169" s="16">
        <f t="shared" si="222"/>
        <v>0.017351598173515947</v>
      </c>
      <c r="N169" s="16">
        <f t="shared" si="222"/>
        <v>-0.00042946382092661216</v>
      </c>
      <c r="O169" s="16">
        <f t="shared" si="222"/>
        <v>-0.0005313199105145494</v>
      </c>
      <c r="P169" s="17">
        <f t="shared" si="212"/>
        <v>0.027188561978442716</v>
      </c>
      <c r="R169" s="34">
        <v>0.24</v>
      </c>
      <c r="S169" s="34">
        <v>0</v>
      </c>
      <c r="T169" s="34">
        <v>0.408</v>
      </c>
      <c r="U169" s="34">
        <v>0.352</v>
      </c>
      <c r="W169" s="18">
        <f aca="true" t="shared" si="224" ref="W169:Z170">+R168*G169</f>
        <v>0.004930971374941355</v>
      </c>
      <c r="X169" s="18">
        <f t="shared" si="224"/>
        <v>0.005494672754946717</v>
      </c>
      <c r="Y169" s="18">
        <f t="shared" si="224"/>
        <v>-0.0006742581988547811</v>
      </c>
      <c r="Z169" s="18">
        <f t="shared" si="224"/>
        <v>-0.0015780201342282117</v>
      </c>
      <c r="AA169" s="19">
        <f t="shared" si="215"/>
        <v>0.00817336579680508</v>
      </c>
      <c r="AC169" s="35">
        <v>0.304</v>
      </c>
      <c r="AD169" s="35">
        <v>0.033</v>
      </c>
      <c r="AE169" s="35">
        <v>0.352</v>
      </c>
      <c r="AF169" s="35">
        <v>0.311</v>
      </c>
      <c r="AH169" s="20">
        <f aca="true" t="shared" si="225" ref="AH169:AK170">+AC168*G169</f>
        <v>0.00662261848897233</v>
      </c>
      <c r="AI169" s="20">
        <f t="shared" si="225"/>
        <v>0.00890715372907152</v>
      </c>
      <c r="AJ169" s="20">
        <f t="shared" si="225"/>
        <v>-0.0005611660593441065</v>
      </c>
      <c r="AK169" s="20">
        <f t="shared" si="225"/>
        <v>-0.0014345637583892835</v>
      </c>
      <c r="AL169" s="21">
        <f t="shared" si="217"/>
        <v>0.01353404240031046</v>
      </c>
    </row>
    <row r="170" spans="1:38" ht="12.75">
      <c r="A170" s="2">
        <v>43251</v>
      </c>
      <c r="B170" s="4">
        <v>23.255</v>
      </c>
      <c r="C170" s="4">
        <v>33.98</v>
      </c>
      <c r="D170" s="4">
        <v>151.15</v>
      </c>
      <c r="E170" s="4">
        <v>208.37</v>
      </c>
      <c r="G170" s="5">
        <f t="shared" si="223"/>
        <v>0.05335869909860924</v>
      </c>
      <c r="H170" s="5">
        <f t="shared" si="223"/>
        <v>-0.022158273381295057</v>
      </c>
      <c r="I170" s="5">
        <f t="shared" si="223"/>
        <v>-0.015052782484034966</v>
      </c>
      <c r="J170" s="5">
        <f t="shared" si="223"/>
        <v>-0.02366226220597878</v>
      </c>
      <c r="L170" s="16">
        <f aca="true" t="shared" si="226" ref="L170:O171">L$2*G170</f>
        <v>0.01600760972958277</v>
      </c>
      <c r="M170" s="16">
        <f t="shared" si="226"/>
        <v>-0.006647482014388517</v>
      </c>
      <c r="N170" s="16">
        <f t="shared" si="226"/>
        <v>-0.0045158347452104895</v>
      </c>
      <c r="O170" s="16">
        <f t="shared" si="226"/>
        <v>-0.002366226220597878</v>
      </c>
      <c r="P170" s="17">
        <f aca="true" t="shared" si="227" ref="P170:P175">SUM(L170:O170)</f>
        <v>0.0024780667493858864</v>
      </c>
      <c r="R170" s="34">
        <v>0</v>
      </c>
      <c r="S170" s="34">
        <v>0.013</v>
      </c>
      <c r="T170" s="34">
        <v>0.57</v>
      </c>
      <c r="U170" s="34">
        <v>0.417</v>
      </c>
      <c r="W170" s="18">
        <f t="shared" si="224"/>
        <v>0.012806087783666218</v>
      </c>
      <c r="X170" s="18">
        <f t="shared" si="224"/>
        <v>0</v>
      </c>
      <c r="Y170" s="18">
        <f t="shared" si="224"/>
        <v>-0.006141535253486266</v>
      </c>
      <c r="Z170" s="18">
        <f t="shared" si="224"/>
        <v>-0.00832911629650453</v>
      </c>
      <c r="AA170" s="19">
        <f t="shared" si="215"/>
        <v>-0.0016645637663245784</v>
      </c>
      <c r="AC170" s="35">
        <v>0.027</v>
      </c>
      <c r="AD170" s="35">
        <v>0.085</v>
      </c>
      <c r="AE170" s="35">
        <v>0.508</v>
      </c>
      <c r="AF170" s="35">
        <v>0.38</v>
      </c>
      <c r="AH170" s="20">
        <f t="shared" si="225"/>
        <v>0.01622104452597721</v>
      </c>
      <c r="AI170" s="20">
        <f t="shared" si="225"/>
        <v>-0.0007312230215827369</v>
      </c>
      <c r="AJ170" s="20">
        <f t="shared" si="225"/>
        <v>-0.005298579434380307</v>
      </c>
      <c r="AK170" s="20">
        <f t="shared" si="225"/>
        <v>-0.0073589635460594004</v>
      </c>
      <c r="AL170" s="21">
        <f t="shared" si="217"/>
        <v>0.0028322785239547656</v>
      </c>
    </row>
    <row r="171" spans="1:38" ht="12.75">
      <c r="A171" s="2">
        <v>43280</v>
      </c>
      <c r="B171" s="4">
        <v>23.38</v>
      </c>
      <c r="C171" s="4">
        <v>33.98</v>
      </c>
      <c r="D171" s="4">
        <v>152.34</v>
      </c>
      <c r="E171" s="4">
        <v>210.5</v>
      </c>
      <c r="G171" s="5">
        <f aca="true" t="shared" si="228" ref="G171:J172">+B171/B170-1</f>
        <v>0.005375188131584663</v>
      </c>
      <c r="H171" s="5">
        <f t="shared" si="228"/>
        <v>0</v>
      </c>
      <c r="I171" s="5">
        <f t="shared" si="228"/>
        <v>0.007872973867019573</v>
      </c>
      <c r="J171" s="5">
        <f t="shared" si="228"/>
        <v>0.010222200892642919</v>
      </c>
      <c r="L171" s="16">
        <f t="shared" si="226"/>
        <v>0.0016125564394753988</v>
      </c>
      <c r="M171" s="16">
        <f t="shared" si="226"/>
        <v>0</v>
      </c>
      <c r="N171" s="16">
        <f t="shared" si="226"/>
        <v>0.0023618921601058717</v>
      </c>
      <c r="O171" s="16">
        <f t="shared" si="226"/>
        <v>0.0010222200892642918</v>
      </c>
      <c r="P171" s="17">
        <f t="shared" si="227"/>
        <v>0.004996668688845562</v>
      </c>
      <c r="R171" s="34">
        <v>0.148</v>
      </c>
      <c r="S171" s="34">
        <v>0</v>
      </c>
      <c r="T171" s="34">
        <v>0.475</v>
      </c>
      <c r="U171" s="34">
        <v>0.377</v>
      </c>
      <c r="W171" s="18">
        <f aca="true" t="shared" si="229" ref="W171:Z172">+R170*G171</f>
        <v>0</v>
      </c>
      <c r="X171" s="18">
        <f t="shared" si="229"/>
        <v>0</v>
      </c>
      <c r="Y171" s="18">
        <f t="shared" si="229"/>
        <v>0.004487595104201156</v>
      </c>
      <c r="Z171" s="18">
        <f t="shared" si="229"/>
        <v>0.004262657772232097</v>
      </c>
      <c r="AA171" s="19">
        <f aca="true" t="shared" si="230" ref="AA171:AA176">SUM(W171:Z171)</f>
        <v>0.008750252876433252</v>
      </c>
      <c r="AC171" s="35">
        <v>0.342</v>
      </c>
      <c r="AD171" s="35">
        <v>0.023</v>
      </c>
      <c r="AE171" s="35">
        <v>0.338</v>
      </c>
      <c r="AF171" s="35">
        <v>0.297</v>
      </c>
      <c r="AH171" s="20">
        <f aca="true" t="shared" si="231" ref="AH171:AK172">+AC170*G171</f>
        <v>0.0001451300795527859</v>
      </c>
      <c r="AI171" s="20">
        <f t="shared" si="231"/>
        <v>0</v>
      </c>
      <c r="AJ171" s="20">
        <f t="shared" si="231"/>
        <v>0.003999470724445943</v>
      </c>
      <c r="AK171" s="20">
        <f t="shared" si="231"/>
        <v>0.003884436339204309</v>
      </c>
      <c r="AL171" s="21">
        <f aca="true" t="shared" si="232" ref="AL171:AL176">SUM(AH171:AK171)</f>
        <v>0.008029037143203037</v>
      </c>
    </row>
    <row r="172" spans="1:38" ht="12.75">
      <c r="A172" s="2">
        <v>43312</v>
      </c>
      <c r="B172" s="4">
        <v>23.968</v>
      </c>
      <c r="C172" s="4">
        <v>34.285</v>
      </c>
      <c r="D172" s="4">
        <v>151.63</v>
      </c>
      <c r="E172" s="4">
        <v>209.62</v>
      </c>
      <c r="G172" s="5">
        <f t="shared" si="228"/>
        <v>0.025149700598802394</v>
      </c>
      <c r="H172" s="5">
        <f t="shared" si="228"/>
        <v>0.008975868157739875</v>
      </c>
      <c r="I172" s="5">
        <f t="shared" si="228"/>
        <v>-0.004660627543652374</v>
      </c>
      <c r="J172" s="5">
        <f t="shared" si="228"/>
        <v>-0.0041805225653206435</v>
      </c>
      <c r="L172" s="16">
        <f aca="true" t="shared" si="233" ref="L172:O173">L$2*G172</f>
        <v>0.007544910179640717</v>
      </c>
      <c r="M172" s="16">
        <f t="shared" si="233"/>
        <v>0.0026927604473219622</v>
      </c>
      <c r="N172" s="16">
        <f t="shared" si="233"/>
        <v>-0.001398188263095712</v>
      </c>
      <c r="O172" s="16">
        <f t="shared" si="233"/>
        <v>-0.0004180522565320644</v>
      </c>
      <c r="P172" s="17">
        <f t="shared" si="227"/>
        <v>0.008421430107334904</v>
      </c>
      <c r="R172" s="34">
        <v>0.321</v>
      </c>
      <c r="S172" s="34">
        <v>0.053</v>
      </c>
      <c r="T172" s="34">
        <v>0.341</v>
      </c>
      <c r="U172" s="34">
        <v>0.285</v>
      </c>
      <c r="W172" s="18">
        <f t="shared" si="229"/>
        <v>0.003722155688622754</v>
      </c>
      <c r="X172" s="18">
        <f t="shared" si="229"/>
        <v>0</v>
      </c>
      <c r="Y172" s="18">
        <f t="shared" si="229"/>
        <v>-0.0022137980832348772</v>
      </c>
      <c r="Z172" s="18">
        <f t="shared" si="229"/>
        <v>-0.0015760570071258826</v>
      </c>
      <c r="AA172" s="19">
        <f t="shared" si="230"/>
        <v>-6.769940173800598E-05</v>
      </c>
      <c r="AC172" s="35">
        <v>0.307</v>
      </c>
      <c r="AD172" s="35">
        <v>0.218</v>
      </c>
      <c r="AE172" s="35">
        <v>0.247</v>
      </c>
      <c r="AF172" s="35">
        <v>0.228</v>
      </c>
      <c r="AH172" s="20">
        <f t="shared" si="231"/>
        <v>0.008601197604790419</v>
      </c>
      <c r="AI172" s="20">
        <f t="shared" si="231"/>
        <v>0.00020644496762801712</v>
      </c>
      <c r="AJ172" s="20">
        <f t="shared" si="231"/>
        <v>-0.0015752921097545024</v>
      </c>
      <c r="AK172" s="20">
        <f t="shared" si="231"/>
        <v>-0.001241615201900231</v>
      </c>
      <c r="AL172" s="21">
        <f t="shared" si="232"/>
        <v>0.005990735260763703</v>
      </c>
    </row>
    <row r="173" spans="1:38" ht="12.75">
      <c r="A173" s="2">
        <v>43343</v>
      </c>
      <c r="B173" s="4">
        <v>24.919</v>
      </c>
      <c r="C173" s="4">
        <v>32.945</v>
      </c>
      <c r="D173" s="4">
        <v>150.73</v>
      </c>
      <c r="E173" s="4">
        <v>207.44</v>
      </c>
      <c r="G173" s="5">
        <f aca="true" t="shared" si="234" ref="G173:J174">+B173/B172-1</f>
        <v>0.03967790387182912</v>
      </c>
      <c r="H173" s="5">
        <f t="shared" si="234"/>
        <v>-0.03908414758640799</v>
      </c>
      <c r="I173" s="5">
        <f t="shared" si="234"/>
        <v>-0.005935500890325129</v>
      </c>
      <c r="J173" s="5">
        <f t="shared" si="234"/>
        <v>-0.010399771014216186</v>
      </c>
      <c r="L173" s="16">
        <f t="shared" si="233"/>
        <v>0.011903371161548737</v>
      </c>
      <c r="M173" s="16">
        <f t="shared" si="233"/>
        <v>-0.011725244275922397</v>
      </c>
      <c r="N173" s="16">
        <f t="shared" si="233"/>
        <v>-0.0017806502670975387</v>
      </c>
      <c r="O173" s="16">
        <f t="shared" si="233"/>
        <v>-0.0010399771014216186</v>
      </c>
      <c r="P173" s="17">
        <f t="shared" si="227"/>
        <v>-0.0026425004828928168</v>
      </c>
      <c r="R173" s="34">
        <v>0.22</v>
      </c>
      <c r="S173" s="34">
        <v>0.055</v>
      </c>
      <c r="T173" s="34">
        <v>0.398</v>
      </c>
      <c r="U173" s="34">
        <v>0.327</v>
      </c>
      <c r="W173" s="18">
        <f aca="true" t="shared" si="235" ref="W173:Z174">+R172*G173</f>
        <v>0.012736607142857148</v>
      </c>
      <c r="X173" s="18">
        <f t="shared" si="235"/>
        <v>-0.0020714598220796234</v>
      </c>
      <c r="Y173" s="18">
        <f t="shared" si="235"/>
        <v>-0.002024005803600869</v>
      </c>
      <c r="Z173" s="18">
        <f t="shared" si="235"/>
        <v>-0.0029639347390516125</v>
      </c>
      <c r="AA173" s="19">
        <f t="shared" si="230"/>
        <v>0.005677206778125044</v>
      </c>
      <c r="AC173" s="35">
        <v>0.26</v>
      </c>
      <c r="AD173" s="35">
        <v>0.176</v>
      </c>
      <c r="AE173" s="35">
        <v>0.301</v>
      </c>
      <c r="AF173" s="35">
        <v>0.263</v>
      </c>
      <c r="AH173" s="20">
        <f aca="true" t="shared" si="236" ref="AH173:AK174">+AC172*G173</f>
        <v>0.01218111648865154</v>
      </c>
      <c r="AI173" s="20">
        <f t="shared" si="236"/>
        <v>-0.008520344173836942</v>
      </c>
      <c r="AJ173" s="20">
        <f t="shared" si="236"/>
        <v>-0.001466068719910307</v>
      </c>
      <c r="AK173" s="20">
        <f t="shared" si="236"/>
        <v>-0.0023711477912412905</v>
      </c>
      <c r="AL173" s="21">
        <f t="shared" si="232"/>
        <v>-0.0001764441963369996</v>
      </c>
    </row>
    <row r="174" spans="1:38" ht="12.75">
      <c r="A174" s="2">
        <v>43371</v>
      </c>
      <c r="B174" s="4">
        <v>25.005</v>
      </c>
      <c r="C174" s="4">
        <v>33.1</v>
      </c>
      <c r="D174" s="4">
        <v>150.81</v>
      </c>
      <c r="E174" s="4">
        <v>207.51</v>
      </c>
      <c r="G174" s="5">
        <f t="shared" si="234"/>
        <v>0.003451181829126293</v>
      </c>
      <c r="H174" s="5">
        <f t="shared" si="234"/>
        <v>0.004704811048717561</v>
      </c>
      <c r="I174" s="5">
        <f t="shared" si="234"/>
        <v>0.0005307503483049647</v>
      </c>
      <c r="J174" s="5">
        <f t="shared" si="234"/>
        <v>0.00033744697261850476</v>
      </c>
      <c r="L174" s="16">
        <f aca="true" t="shared" si="237" ref="L174:O175">L$2*G174</f>
        <v>0.0010353545487378879</v>
      </c>
      <c r="M174" s="16">
        <f t="shared" si="237"/>
        <v>0.0014114433146152682</v>
      </c>
      <c r="N174" s="16">
        <f t="shared" si="237"/>
        <v>0.00015922510449148942</v>
      </c>
      <c r="O174" s="16">
        <f t="shared" si="237"/>
        <v>3.374469726185048E-05</v>
      </c>
      <c r="P174" s="17">
        <f t="shared" si="227"/>
        <v>0.002639767665106496</v>
      </c>
      <c r="R174" s="34">
        <v>0.36</v>
      </c>
      <c r="S174" s="34">
        <v>0.282</v>
      </c>
      <c r="T174" s="34">
        <v>0.178</v>
      </c>
      <c r="U174" s="34">
        <v>0.18</v>
      </c>
      <c r="W174" s="18">
        <f t="shared" si="235"/>
        <v>0.0007592600024077845</v>
      </c>
      <c r="X174" s="18">
        <f t="shared" si="235"/>
        <v>0.00025876460767946586</v>
      </c>
      <c r="Y174" s="18">
        <f t="shared" si="235"/>
        <v>0.00021123863862537596</v>
      </c>
      <c r="Z174" s="18">
        <f t="shared" si="235"/>
        <v>0.00011034516004625106</v>
      </c>
      <c r="AA174" s="19">
        <f t="shared" si="230"/>
        <v>0.0013396084087588774</v>
      </c>
      <c r="AC174" s="35">
        <v>0.477</v>
      </c>
      <c r="AD174" s="35">
        <v>0.248</v>
      </c>
      <c r="AE174" s="35">
        <v>0.135</v>
      </c>
      <c r="AF174" s="35">
        <v>0.14</v>
      </c>
      <c r="AH174" s="20">
        <f t="shared" si="236"/>
        <v>0.0008973072755728362</v>
      </c>
      <c r="AI174" s="20">
        <f t="shared" si="236"/>
        <v>0.0008280467445742907</v>
      </c>
      <c r="AJ174" s="20">
        <f t="shared" si="236"/>
        <v>0.00015975585483979436</v>
      </c>
      <c r="AK174" s="20">
        <f t="shared" si="236"/>
        <v>8.874855379866675E-05</v>
      </c>
      <c r="AL174" s="21">
        <f t="shared" si="232"/>
        <v>0.001973858428785588</v>
      </c>
    </row>
    <row r="175" spans="1:38" ht="12.75">
      <c r="A175" s="2">
        <v>43404</v>
      </c>
      <c r="B175" s="4">
        <v>23.905</v>
      </c>
      <c r="C175" s="4">
        <v>31.175</v>
      </c>
      <c r="D175" s="4">
        <v>150.75</v>
      </c>
      <c r="E175" s="4">
        <v>206.62</v>
      </c>
      <c r="G175" s="5">
        <f aca="true" t="shared" si="238" ref="G175:J176">+B175/B174-1</f>
        <v>-0.04399120175964799</v>
      </c>
      <c r="H175" s="5">
        <f t="shared" si="238"/>
        <v>-0.058157099697885184</v>
      </c>
      <c r="I175" s="5">
        <f t="shared" si="238"/>
        <v>-0.00039785160135275</v>
      </c>
      <c r="J175" s="5">
        <f t="shared" si="238"/>
        <v>-0.004288949930123742</v>
      </c>
      <c r="L175" s="16">
        <f t="shared" si="237"/>
        <v>-0.013197360527894397</v>
      </c>
      <c r="M175" s="16">
        <f t="shared" si="237"/>
        <v>-0.017447129909365554</v>
      </c>
      <c r="N175" s="16">
        <f t="shared" si="237"/>
        <v>-0.000119355480405825</v>
      </c>
      <c r="O175" s="16">
        <f t="shared" si="237"/>
        <v>-0.00042889499301237424</v>
      </c>
      <c r="P175" s="17">
        <f t="shared" si="227"/>
        <v>-0.031192740910678148</v>
      </c>
      <c r="R175" s="34">
        <v>0.08</v>
      </c>
      <c r="S175" s="34">
        <v>0</v>
      </c>
      <c r="T175" s="34">
        <v>0.487</v>
      </c>
      <c r="U175" s="34">
        <v>0.433</v>
      </c>
      <c r="W175" s="18">
        <f aca="true" t="shared" si="239" ref="W175:Z176">+R174*G175</f>
        <v>-0.015836832633473276</v>
      </c>
      <c r="X175" s="18">
        <f t="shared" si="239"/>
        <v>-0.01640030211480362</v>
      </c>
      <c r="Y175" s="18">
        <f t="shared" si="239"/>
        <v>-7.081758504078949E-05</v>
      </c>
      <c r="Z175" s="18">
        <f t="shared" si="239"/>
        <v>-0.0007720109874222736</v>
      </c>
      <c r="AA175" s="19">
        <f t="shared" si="230"/>
        <v>-0.03307996332073996</v>
      </c>
      <c r="AC175" s="35">
        <v>0.155</v>
      </c>
      <c r="AD175" s="35">
        <v>0</v>
      </c>
      <c r="AE175" s="35">
        <v>0.445</v>
      </c>
      <c r="AF175" s="35">
        <v>0.4</v>
      </c>
      <c r="AH175" s="20">
        <f aca="true" t="shared" si="240" ref="AH175:AK176">+AC174*G175</f>
        <v>-0.020983803239352092</v>
      </c>
      <c r="AI175" s="20">
        <f t="shared" si="240"/>
        <v>-0.014422960725075526</v>
      </c>
      <c r="AJ175" s="20">
        <f t="shared" si="240"/>
        <v>-5.370996618262125E-05</v>
      </c>
      <c r="AK175" s="20">
        <f t="shared" si="240"/>
        <v>-0.000600452990217324</v>
      </c>
      <c r="AL175" s="21">
        <f t="shared" si="232"/>
        <v>-0.03606092692082756</v>
      </c>
    </row>
    <row r="176" spans="1:38" ht="12.75">
      <c r="A176" s="2">
        <v>43434</v>
      </c>
      <c r="B176" s="4">
        <v>24.141</v>
      </c>
      <c r="C176" s="4">
        <v>30.875</v>
      </c>
      <c r="D176" s="4">
        <v>151.58</v>
      </c>
      <c r="E176" s="4">
        <v>208.52</v>
      </c>
      <c r="G176" s="5">
        <f t="shared" si="238"/>
        <v>0.009872411629366029</v>
      </c>
      <c r="H176" s="5">
        <f t="shared" si="238"/>
        <v>-0.009623095429029727</v>
      </c>
      <c r="I176" s="5">
        <f t="shared" si="238"/>
        <v>0.005505804311774609</v>
      </c>
      <c r="J176" s="5">
        <f t="shared" si="238"/>
        <v>0.009195624818507442</v>
      </c>
      <c r="L176" s="16">
        <f aca="true" t="shared" si="241" ref="L176:O177">L$2*G176</f>
        <v>0.0029617234888098085</v>
      </c>
      <c r="M176" s="16">
        <f t="shared" si="241"/>
        <v>-0.002886928628708918</v>
      </c>
      <c r="N176" s="16">
        <f t="shared" si="241"/>
        <v>0.0016517412935323826</v>
      </c>
      <c r="O176" s="16">
        <f t="shared" si="241"/>
        <v>0.0009195624818507443</v>
      </c>
      <c r="P176" s="17">
        <f aca="true" t="shared" si="242" ref="P176:P181">SUM(L176:O176)</f>
        <v>0.0026460986354840173</v>
      </c>
      <c r="R176" s="34">
        <v>0.25</v>
      </c>
      <c r="S176" s="34">
        <v>0.11</v>
      </c>
      <c r="T176" s="34">
        <v>0.336</v>
      </c>
      <c r="U176" s="34">
        <v>0.304</v>
      </c>
      <c r="W176" s="18">
        <f t="shared" si="239"/>
        <v>0.0007897929303492823</v>
      </c>
      <c r="X176" s="18">
        <f t="shared" si="239"/>
        <v>0</v>
      </c>
      <c r="Y176" s="18">
        <f t="shared" si="239"/>
        <v>0.0026813266998342348</v>
      </c>
      <c r="Z176" s="18">
        <f t="shared" si="239"/>
        <v>0.003981705546413722</v>
      </c>
      <c r="AA176" s="19">
        <f t="shared" si="230"/>
        <v>0.007452825176597239</v>
      </c>
      <c r="AC176" s="35">
        <v>0.286</v>
      </c>
      <c r="AD176" s="35">
        <v>0.247</v>
      </c>
      <c r="AE176" s="35">
        <v>0.238</v>
      </c>
      <c r="AF176" s="35">
        <v>0.229</v>
      </c>
      <c r="AH176" s="20">
        <f t="shared" si="240"/>
        <v>0.0015302238025517345</v>
      </c>
      <c r="AI176" s="20">
        <f t="shared" si="240"/>
        <v>0</v>
      </c>
      <c r="AJ176" s="20">
        <f t="shared" si="240"/>
        <v>0.002450082918739701</v>
      </c>
      <c r="AK176" s="20">
        <f t="shared" si="240"/>
        <v>0.003678249927402977</v>
      </c>
      <c r="AL176" s="21">
        <f t="shared" si="232"/>
        <v>0.007658556648694413</v>
      </c>
    </row>
    <row r="177" spans="1:38" ht="12.75">
      <c r="A177" s="2">
        <v>43462</v>
      </c>
      <c r="B177" s="4">
        <v>21.646</v>
      </c>
      <c r="C177" s="4">
        <v>29.015</v>
      </c>
      <c r="D177" s="4">
        <v>152.53</v>
      </c>
      <c r="E177" s="4">
        <v>211.24</v>
      </c>
      <c r="G177" s="5">
        <f aca="true" t="shared" si="243" ref="G177:J178">+B177/B176-1</f>
        <v>-0.10335114535437628</v>
      </c>
      <c r="H177" s="5">
        <f t="shared" si="243"/>
        <v>-0.06024291497975709</v>
      </c>
      <c r="I177" s="5">
        <f t="shared" si="243"/>
        <v>0.0062673175880723075</v>
      </c>
      <c r="J177" s="5">
        <f t="shared" si="243"/>
        <v>0.013044312296182525</v>
      </c>
      <c r="L177" s="16">
        <f t="shared" si="241"/>
        <v>-0.031005343606312883</v>
      </c>
      <c r="M177" s="16">
        <f t="shared" si="241"/>
        <v>-0.018072874493927128</v>
      </c>
      <c r="N177" s="16">
        <f t="shared" si="241"/>
        <v>0.0018801952764216923</v>
      </c>
      <c r="O177" s="16">
        <f t="shared" si="241"/>
        <v>0.0013044312296182526</v>
      </c>
      <c r="P177" s="17">
        <f t="shared" si="242"/>
        <v>-0.04589359159420007</v>
      </c>
      <c r="R177" s="34">
        <v>0.032</v>
      </c>
      <c r="S177" s="34">
        <v>0</v>
      </c>
      <c r="T177" s="34">
        <v>0.513</v>
      </c>
      <c r="U177" s="34">
        <v>0.455</v>
      </c>
      <c r="W177" s="18">
        <f aca="true" t="shared" si="244" ref="W177:Z178">+R176*G177</f>
        <v>-0.02583778633859407</v>
      </c>
      <c r="X177" s="18">
        <f t="shared" si="244"/>
        <v>-0.0066267206477732795</v>
      </c>
      <c r="Y177" s="18">
        <f t="shared" si="244"/>
        <v>0.0021058187095922953</v>
      </c>
      <c r="Z177" s="18">
        <f t="shared" si="244"/>
        <v>0.003965470938039488</v>
      </c>
      <c r="AA177" s="19">
        <f aca="true" t="shared" si="245" ref="AA177:AA182">SUM(W177:Z177)</f>
        <v>-0.026393217338735567</v>
      </c>
      <c r="AC177" s="35">
        <v>0.072</v>
      </c>
      <c r="AD177" s="35">
        <v>0</v>
      </c>
      <c r="AE177" s="35">
        <v>0.491</v>
      </c>
      <c r="AF177" s="35">
        <v>0.437</v>
      </c>
      <c r="AH177" s="20">
        <f aca="true" t="shared" si="246" ref="AH177:AK178">+AC176*G177</f>
        <v>-0.029558427571351614</v>
      </c>
      <c r="AI177" s="20">
        <f t="shared" si="246"/>
        <v>-0.01488</v>
      </c>
      <c r="AJ177" s="20">
        <f t="shared" si="246"/>
        <v>0.001491621585961209</v>
      </c>
      <c r="AK177" s="20">
        <f t="shared" si="246"/>
        <v>0.002987147515825798</v>
      </c>
      <c r="AL177" s="21">
        <f aca="true" t="shared" si="247" ref="AL177:AL182">SUM(AH177:AK177)</f>
        <v>-0.039959658469564605</v>
      </c>
    </row>
    <row r="178" spans="1:38" ht="12.75">
      <c r="A178" s="2">
        <v>43496</v>
      </c>
      <c r="B178" s="4">
        <v>23.481</v>
      </c>
      <c r="C178" s="4">
        <v>30.73</v>
      </c>
      <c r="D178" s="4">
        <v>152.96</v>
      </c>
      <c r="E178" s="4">
        <v>214.47</v>
      </c>
      <c r="G178" s="5">
        <f t="shared" si="243"/>
        <v>0.08477316825279502</v>
      </c>
      <c r="H178" s="5">
        <f t="shared" si="243"/>
        <v>0.059107358262967535</v>
      </c>
      <c r="I178" s="5">
        <f t="shared" si="243"/>
        <v>0.002819117550645789</v>
      </c>
      <c r="J178" s="5">
        <f t="shared" si="243"/>
        <v>0.01529066464684714</v>
      </c>
      <c r="L178" s="16">
        <f aca="true" t="shared" si="248" ref="L178:O179">L$2*G178</f>
        <v>0.025431950475838506</v>
      </c>
      <c r="M178" s="16">
        <f t="shared" si="248"/>
        <v>0.01773220747889026</v>
      </c>
      <c r="N178" s="16">
        <f t="shared" si="248"/>
        <v>0.0008457352651937367</v>
      </c>
      <c r="O178" s="16">
        <f t="shared" si="248"/>
        <v>0.0015290664646847143</v>
      </c>
      <c r="P178" s="17">
        <f t="shared" si="242"/>
        <v>0.045538959684607215</v>
      </c>
      <c r="R178" s="34">
        <v>0.115</v>
      </c>
      <c r="S178" s="34">
        <v>0.025</v>
      </c>
      <c r="T178" s="34">
        <v>0.461</v>
      </c>
      <c r="U178" s="34">
        <v>0.399</v>
      </c>
      <c r="W178" s="18">
        <f t="shared" si="244"/>
        <v>0.0027127413840894407</v>
      </c>
      <c r="X178" s="18">
        <f t="shared" si="244"/>
        <v>0</v>
      </c>
      <c r="Y178" s="18">
        <f t="shared" si="244"/>
        <v>0.0014462073034812897</v>
      </c>
      <c r="Z178" s="18">
        <f t="shared" si="244"/>
        <v>0.00695725241431545</v>
      </c>
      <c r="AA178" s="19">
        <f t="shared" si="245"/>
        <v>0.01111620110188618</v>
      </c>
      <c r="AC178" s="35">
        <v>0.145</v>
      </c>
      <c r="AD178" s="35">
        <v>0.069</v>
      </c>
      <c r="AE178" s="35">
        <v>0.419</v>
      </c>
      <c r="AF178" s="35">
        <v>0.367</v>
      </c>
      <c r="AH178" s="20">
        <f t="shared" si="246"/>
        <v>0.006103668114201241</v>
      </c>
      <c r="AI178" s="20">
        <f t="shared" si="246"/>
        <v>0</v>
      </c>
      <c r="AJ178" s="20">
        <f t="shared" si="246"/>
        <v>0.0013841867173670823</v>
      </c>
      <c r="AK178" s="20">
        <f t="shared" si="246"/>
        <v>0.0066820204506722</v>
      </c>
      <c r="AL178" s="21">
        <f t="shared" si="247"/>
        <v>0.014169875282240525</v>
      </c>
    </row>
    <row r="179" spans="1:38" ht="12.75">
      <c r="A179" s="2">
        <v>43524</v>
      </c>
      <c r="B179" s="4">
        <v>24.45</v>
      </c>
      <c r="C179" s="4">
        <v>32.14</v>
      </c>
      <c r="D179" s="4">
        <v>152.65</v>
      </c>
      <c r="E179" s="4">
        <v>213.36</v>
      </c>
      <c r="G179" s="5">
        <f aca="true" t="shared" si="249" ref="G179:J180">+B179/B178-1</f>
        <v>0.041267407691324864</v>
      </c>
      <c r="H179" s="5">
        <f t="shared" si="249"/>
        <v>0.04588350146436704</v>
      </c>
      <c r="I179" s="5">
        <f t="shared" si="249"/>
        <v>-0.002026673640167398</v>
      </c>
      <c r="J179" s="5">
        <f t="shared" si="249"/>
        <v>-0.005175549027836013</v>
      </c>
      <c r="L179" s="16">
        <f t="shared" si="248"/>
        <v>0.01238022230739746</v>
      </c>
      <c r="M179" s="16">
        <f t="shared" si="248"/>
        <v>0.013765050439310112</v>
      </c>
      <c r="N179" s="16">
        <f t="shared" si="248"/>
        <v>-0.0006080020920502194</v>
      </c>
      <c r="O179" s="16">
        <f t="shared" si="248"/>
        <v>-0.0005175549027836013</v>
      </c>
      <c r="P179" s="17">
        <f t="shared" si="242"/>
        <v>0.025019715751873752</v>
      </c>
      <c r="R179" s="34">
        <v>0.156</v>
      </c>
      <c r="S179" s="34">
        <v>0</v>
      </c>
      <c r="T179" s="34">
        <v>0.44</v>
      </c>
      <c r="U179" s="34">
        <v>0.404</v>
      </c>
      <c r="W179" s="18">
        <f aca="true" t="shared" si="250" ref="W179:Z180">+R178*G179</f>
        <v>0.00474575188450236</v>
      </c>
      <c r="X179" s="18">
        <f t="shared" si="250"/>
        <v>0.001147087536609176</v>
      </c>
      <c r="Y179" s="18">
        <f t="shared" si="250"/>
        <v>-0.0009342965481171705</v>
      </c>
      <c r="Z179" s="18">
        <f t="shared" si="250"/>
        <v>-0.0020650440621065693</v>
      </c>
      <c r="AA179" s="19">
        <f t="shared" si="245"/>
        <v>0.0028934988108877957</v>
      </c>
      <c r="AC179" s="35">
        <v>0.197</v>
      </c>
      <c r="AD179" s="35">
        <v>0</v>
      </c>
      <c r="AE179" s="35">
        <v>0.423</v>
      </c>
      <c r="AF179" s="35">
        <v>0.38</v>
      </c>
      <c r="AH179" s="20">
        <f aca="true" t="shared" si="251" ref="AH179:AK180">+AC178*G179</f>
        <v>0.005983774115242105</v>
      </c>
      <c r="AI179" s="20">
        <f t="shared" si="251"/>
        <v>0.0031659616010413258</v>
      </c>
      <c r="AJ179" s="20">
        <f t="shared" si="251"/>
        <v>-0.0008491762552301397</v>
      </c>
      <c r="AK179" s="20">
        <f t="shared" si="251"/>
        <v>-0.0018994264932158166</v>
      </c>
      <c r="AL179" s="21">
        <f t="shared" si="247"/>
        <v>0.0064011329678374754</v>
      </c>
    </row>
    <row r="180" spans="1:38" ht="12.75">
      <c r="A180" s="2">
        <v>43553</v>
      </c>
      <c r="B180" s="4">
        <v>25.071</v>
      </c>
      <c r="C180" s="4">
        <v>32.66</v>
      </c>
      <c r="D180" s="4">
        <v>153.51</v>
      </c>
      <c r="E180" s="4">
        <v>219.46</v>
      </c>
      <c r="G180" s="5">
        <f t="shared" si="249"/>
        <v>0.025398773006135134</v>
      </c>
      <c r="H180" s="5">
        <f t="shared" si="249"/>
        <v>0.01617921593030469</v>
      </c>
      <c r="I180" s="5">
        <f t="shared" si="249"/>
        <v>0.005633802816901401</v>
      </c>
      <c r="J180" s="5">
        <f t="shared" si="249"/>
        <v>0.028590176227971442</v>
      </c>
      <c r="L180" s="16">
        <f aca="true" t="shared" si="252" ref="L180:O181">L$2*G180</f>
        <v>0.00761963190184054</v>
      </c>
      <c r="M180" s="16">
        <f t="shared" si="252"/>
        <v>0.004853764779091407</v>
      </c>
      <c r="N180" s="16">
        <f t="shared" si="252"/>
        <v>0.0016901408450704202</v>
      </c>
      <c r="O180" s="16">
        <f t="shared" si="252"/>
        <v>0.0028590176227971443</v>
      </c>
      <c r="P180" s="17">
        <f t="shared" si="242"/>
        <v>0.017022555148799513</v>
      </c>
      <c r="R180" s="34">
        <v>0.286</v>
      </c>
      <c r="S180" s="34">
        <v>0</v>
      </c>
      <c r="T180" s="34">
        <v>0.416</v>
      </c>
      <c r="U180" s="34">
        <v>0.298</v>
      </c>
      <c r="W180" s="18">
        <f t="shared" si="250"/>
        <v>0.003962208588957081</v>
      </c>
      <c r="X180" s="18">
        <f t="shared" si="250"/>
        <v>0</v>
      </c>
      <c r="Y180" s="18">
        <f t="shared" si="250"/>
        <v>0.0024788732394366163</v>
      </c>
      <c r="Z180" s="18">
        <f t="shared" si="250"/>
        <v>0.011550431196100464</v>
      </c>
      <c r="AA180" s="19">
        <f t="shared" si="245"/>
        <v>0.01799151302449416</v>
      </c>
      <c r="AC180" s="35">
        <v>0.349</v>
      </c>
      <c r="AD180" s="35">
        <v>0.06</v>
      </c>
      <c r="AE180" s="35">
        <v>0.324</v>
      </c>
      <c r="AF180" s="35">
        <v>0.267</v>
      </c>
      <c r="AH180" s="20">
        <f t="shared" si="251"/>
        <v>0.005003558282208622</v>
      </c>
      <c r="AI180" s="20">
        <f t="shared" si="251"/>
        <v>0</v>
      </c>
      <c r="AJ180" s="20">
        <f t="shared" si="251"/>
        <v>0.0023830985915492923</v>
      </c>
      <c r="AK180" s="20">
        <f t="shared" si="251"/>
        <v>0.010864266966629147</v>
      </c>
      <c r="AL180" s="21">
        <f t="shared" si="247"/>
        <v>0.01825092384038706</v>
      </c>
    </row>
    <row r="181" spans="1:38" ht="12.75">
      <c r="A181" s="2">
        <v>43585</v>
      </c>
      <c r="B181" s="4">
        <v>26.058</v>
      </c>
      <c r="C181" s="4">
        <v>34.42</v>
      </c>
      <c r="D181" s="4">
        <v>153.43</v>
      </c>
      <c r="E181" s="4">
        <v>219.06</v>
      </c>
      <c r="G181" s="5">
        <f aca="true" t="shared" si="253" ref="G181:J182">+B181/B180-1</f>
        <v>0.03936819432810812</v>
      </c>
      <c r="H181" s="5">
        <f t="shared" si="253"/>
        <v>0.05388854868340487</v>
      </c>
      <c r="I181" s="5">
        <f t="shared" si="253"/>
        <v>-0.0005211386880332736</v>
      </c>
      <c r="J181" s="5">
        <f t="shared" si="253"/>
        <v>-0.0018226556092226787</v>
      </c>
      <c r="L181" s="16">
        <f t="shared" si="252"/>
        <v>0.011810458298432436</v>
      </c>
      <c r="M181" s="16">
        <f t="shared" si="252"/>
        <v>0.01616656460502146</v>
      </c>
      <c r="N181" s="16">
        <f t="shared" si="252"/>
        <v>-0.00015634160640998207</v>
      </c>
      <c r="O181" s="16">
        <f t="shared" si="252"/>
        <v>-0.00018226556092226787</v>
      </c>
      <c r="P181" s="17">
        <f t="shared" si="242"/>
        <v>0.02763841573612165</v>
      </c>
      <c r="R181" s="34">
        <v>0.254</v>
      </c>
      <c r="S181" s="34">
        <v>0</v>
      </c>
      <c r="T181" s="34">
        <v>0.393</v>
      </c>
      <c r="U181" s="34">
        <v>0.353</v>
      </c>
      <c r="W181" s="18">
        <f aca="true" t="shared" si="254" ref="W181:Z182">+R180*G181</f>
        <v>0.01125930357783892</v>
      </c>
      <c r="X181" s="18">
        <f t="shared" si="254"/>
        <v>0</v>
      </c>
      <c r="Y181" s="18">
        <f t="shared" si="254"/>
        <v>-0.0002167936942218418</v>
      </c>
      <c r="Z181" s="18">
        <f t="shared" si="254"/>
        <v>-0.0005431513715483582</v>
      </c>
      <c r="AA181" s="19">
        <f t="shared" si="245"/>
        <v>0.010499358512068721</v>
      </c>
      <c r="AC181" s="35">
        <v>0.305</v>
      </c>
      <c r="AD181" s="35">
        <v>0.03</v>
      </c>
      <c r="AE181" s="35">
        <v>0.348</v>
      </c>
      <c r="AF181" s="35">
        <v>0.317</v>
      </c>
      <c r="AH181" s="20">
        <f aca="true" t="shared" si="255" ref="AH181:AK182">+AC180*G181</f>
        <v>0.013739499820509732</v>
      </c>
      <c r="AI181" s="20">
        <f t="shared" si="255"/>
        <v>0.003233312921004292</v>
      </c>
      <c r="AJ181" s="20">
        <f t="shared" si="255"/>
        <v>-0.00016884893492278064</v>
      </c>
      <c r="AK181" s="20">
        <f t="shared" si="255"/>
        <v>-0.0004866490476624552</v>
      </c>
      <c r="AL181" s="21">
        <f t="shared" si="247"/>
        <v>0.016317314758928787</v>
      </c>
    </row>
    <row r="182" spans="1:38" ht="12.75">
      <c r="A182" s="2">
        <v>43616</v>
      </c>
      <c r="B182" s="4">
        <v>26.058</v>
      </c>
      <c r="C182" s="4">
        <v>34.42</v>
      </c>
      <c r="D182" s="4">
        <v>153.43</v>
      </c>
      <c r="E182" s="4">
        <v>219.06</v>
      </c>
      <c r="G182" s="5">
        <f t="shared" si="253"/>
        <v>0</v>
      </c>
      <c r="H182" s="5">
        <f t="shared" si="253"/>
        <v>0</v>
      </c>
      <c r="I182" s="5">
        <f t="shared" si="253"/>
        <v>0</v>
      </c>
      <c r="J182" s="5">
        <f t="shared" si="253"/>
        <v>0</v>
      </c>
      <c r="L182" s="16">
        <f>L$2*G182</f>
        <v>0</v>
      </c>
      <c r="M182" s="16">
        <f>M$2*H182</f>
        <v>0</v>
      </c>
      <c r="N182" s="16">
        <f>N$2*I182</f>
        <v>0</v>
      </c>
      <c r="O182" s="16">
        <f>O$2*J182</f>
        <v>0</v>
      </c>
      <c r="P182" s="17">
        <f>SUM(L182:O182)</f>
        <v>0</v>
      </c>
      <c r="W182" s="18">
        <f t="shared" si="254"/>
        <v>0</v>
      </c>
      <c r="X182" s="18">
        <f t="shared" si="254"/>
        <v>0</v>
      </c>
      <c r="Y182" s="18">
        <f t="shared" si="254"/>
        <v>0</v>
      </c>
      <c r="Z182" s="18">
        <f t="shared" si="254"/>
        <v>0</v>
      </c>
      <c r="AA182" s="19">
        <f t="shared" si="245"/>
        <v>0</v>
      </c>
      <c r="AH182" s="20">
        <f t="shared" si="255"/>
        <v>0</v>
      </c>
      <c r="AI182" s="20">
        <f t="shared" si="255"/>
        <v>0</v>
      </c>
      <c r="AJ182" s="20">
        <f t="shared" si="255"/>
        <v>0</v>
      </c>
      <c r="AK182" s="20">
        <f t="shared" si="255"/>
        <v>0</v>
      </c>
      <c r="AL182" s="21">
        <f t="shared" si="247"/>
        <v>0</v>
      </c>
    </row>
  </sheetData>
  <sheetProtection/>
  <mergeCells count="7">
    <mergeCell ref="AH1:AL1"/>
    <mergeCell ref="L1:P1"/>
    <mergeCell ref="B1:D1"/>
    <mergeCell ref="G1:I1"/>
    <mergeCell ref="W1:AA1"/>
    <mergeCell ref="R1:U1"/>
    <mergeCell ref="AC1:AF1"/>
  </mergeCells>
  <conditionalFormatting sqref="R117:U159">
    <cfRule type="expression" priority="10" dxfId="1" stopIfTrue="1">
      <formula>R118=""</formula>
    </cfRule>
  </conditionalFormatting>
  <conditionalFormatting sqref="AC119:AF154">
    <cfRule type="expression" priority="11" dxfId="0" stopIfTrue="1">
      <formula>AC120=""</formula>
    </cfRule>
  </conditionalFormatting>
  <conditionalFormatting sqref="AC155:AF161">
    <cfRule type="expression" priority="8" dxfId="0" stopIfTrue="1">
      <formula>AC156=""</formula>
    </cfRule>
  </conditionalFormatting>
  <conditionalFormatting sqref="R160:U168">
    <cfRule type="expression" priority="7" dxfId="1" stopIfTrue="1">
      <formula>R161=""</formula>
    </cfRule>
  </conditionalFormatting>
  <conditionalFormatting sqref="AC162:AF175">
    <cfRule type="expression" priority="6" dxfId="0" stopIfTrue="1">
      <formula>AC163=""</formula>
    </cfRule>
  </conditionalFormatting>
  <conditionalFormatting sqref="R169:U169">
    <cfRule type="expression" priority="5" dxfId="1" stopIfTrue="1">
      <formula>R170=""</formula>
    </cfRule>
  </conditionalFormatting>
  <conditionalFormatting sqref="R170:U176">
    <cfRule type="expression" priority="4" dxfId="1" stopIfTrue="1">
      <formula>R171=""</formula>
    </cfRule>
  </conditionalFormatting>
  <conditionalFormatting sqref="AC176:AF176">
    <cfRule type="expression" priority="3" dxfId="0" stopIfTrue="1">
      <formula>AC177=""</formula>
    </cfRule>
  </conditionalFormatting>
  <conditionalFormatting sqref="R177:U182">
    <cfRule type="expression" priority="2" dxfId="1" stopIfTrue="1">
      <formula>R178=""</formula>
    </cfRule>
  </conditionalFormatting>
  <conditionalFormatting sqref="AC177:AF184">
    <cfRule type="expression" priority="1" dxfId="0" stopIfTrue="1">
      <formula>AC178=""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9"/>
  <sheetViews>
    <sheetView zoomScalePageLayoutView="0" workbookViewId="0" topLeftCell="A1">
      <pane ySplit="1" topLeftCell="A158" activePane="bottomLeft" state="frozen"/>
      <selection pane="topLeft" activeCell="L2243" sqref="L2243:O2243"/>
      <selection pane="bottomLeft" activeCell="A179" sqref="A179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15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+xform!AA6</f>
        <v>0.004428354314043031</v>
      </c>
      <c r="C3" s="5">
        <f>+xform!P6</f>
        <v>0.00562938456553781</v>
      </c>
      <c r="D3" s="3">
        <f aca="true" t="shared" si="0" ref="D3:D34">+D2*(1+B3)</f>
        <v>100442.83543140431</v>
      </c>
      <c r="E3" s="3">
        <f aca="true" t="shared" si="1" ref="E3:E34">+E2*(1+C3)</f>
        <v>100562.93845655378</v>
      </c>
      <c r="F3" s="3">
        <f aca="true" t="shared" si="2" ref="F3:F34">+D3-D2</f>
        <v>442.83543140430993</v>
      </c>
      <c r="G3" s="3">
        <f aca="true" t="shared" si="3" ref="G3:G34">+E3-E2</f>
        <v>562.9384565537766</v>
      </c>
      <c r="H3" s="5">
        <f aca="true" t="shared" si="4" ref="H3:H34">+(D3/D$2-1)-(E3/E$2-1)</f>
        <v>-0.0012010302514946503</v>
      </c>
    </row>
    <row r="4" spans="1:8" ht="12.75">
      <c r="A4" s="2">
        <f>+xform!A7</f>
        <v>38289</v>
      </c>
      <c r="B4" s="5">
        <f>+xform!AA7</f>
        <v>0.005425407844652591</v>
      </c>
      <c r="C4" s="5">
        <f>+xform!P7</f>
        <v>0.0036764413562158983</v>
      </c>
      <c r="D4" s="3">
        <f t="shared" si="0"/>
        <v>100987.778778693</v>
      </c>
      <c r="E4" s="3">
        <f t="shared" si="1"/>
        <v>100932.65220239804</v>
      </c>
      <c r="F4" s="3">
        <f t="shared" si="2"/>
        <v>544.9433472886885</v>
      </c>
      <c r="G4" s="3">
        <f t="shared" si="3"/>
        <v>369.7137458442594</v>
      </c>
      <c r="H4" s="5">
        <f t="shared" si="4"/>
        <v>0.0005512657629496154</v>
      </c>
    </row>
    <row r="5" spans="1:8" ht="12.75">
      <c r="A5" s="2">
        <f>+xform!A8</f>
        <v>38321</v>
      </c>
      <c r="B5" s="5">
        <f>+xform!AA8</f>
        <v>0.01339330116003912</v>
      </c>
      <c r="C5" s="5">
        <f>+xform!P8</f>
        <v>0.009479793559867911</v>
      </c>
      <c r="D5" s="3">
        <f t="shared" si="0"/>
        <v>102340.33851335944</v>
      </c>
      <c r="E5" s="3">
        <f t="shared" si="1"/>
        <v>101889.4729087267</v>
      </c>
      <c r="F5" s="3">
        <f t="shared" si="2"/>
        <v>1352.5597346664435</v>
      </c>
      <c r="G5" s="3">
        <f t="shared" si="3"/>
        <v>956.8207063286682</v>
      </c>
      <c r="H5" s="5">
        <f t="shared" si="4"/>
        <v>0.004508656046327442</v>
      </c>
    </row>
    <row r="6" spans="1:8" ht="12.75">
      <c r="A6" s="2">
        <f>+xform!A9</f>
        <v>38351</v>
      </c>
      <c r="B6" s="5">
        <f>+xform!AA9</f>
        <v>0.007651190244038163</v>
      </c>
      <c r="C6" s="5">
        <f>+xform!P9</f>
        <v>0.012130887146641543</v>
      </c>
      <c r="D6" s="3">
        <f t="shared" si="0"/>
        <v>103123.36391296441</v>
      </c>
      <c r="E6" s="3">
        <f t="shared" si="1"/>
        <v>103125.48260601325</v>
      </c>
      <c r="F6" s="3">
        <f t="shared" si="2"/>
        <v>783.0253996049723</v>
      </c>
      <c r="G6" s="3">
        <f t="shared" si="3"/>
        <v>1236.009697286543</v>
      </c>
      <c r="H6" s="5">
        <f t="shared" si="4"/>
        <v>-2.118693048824838E-05</v>
      </c>
    </row>
    <row r="7" spans="1:8" ht="12.75">
      <c r="A7" s="2">
        <f>+xform!A10</f>
        <v>38383</v>
      </c>
      <c r="B7" s="5">
        <f>+xform!AA10</f>
        <v>0.011469511491839189</v>
      </c>
      <c r="C7" s="5">
        <f>+xform!P10</f>
        <v>0.01140938414507846</v>
      </c>
      <c r="D7" s="3">
        <f t="shared" si="0"/>
        <v>104306.13852044128</v>
      </c>
      <c r="E7" s="3">
        <f t="shared" si="1"/>
        <v>104302.08085221186</v>
      </c>
      <c r="F7" s="3">
        <f t="shared" si="2"/>
        <v>1182.7746074768656</v>
      </c>
      <c r="G7" s="3">
        <f t="shared" si="3"/>
        <v>1176.5982461986132</v>
      </c>
      <c r="H7" s="5">
        <f t="shared" si="4"/>
        <v>4.057668229417999E-05</v>
      </c>
    </row>
    <row r="8" spans="1:8" ht="12.75">
      <c r="A8" s="2">
        <f>+xform!A11</f>
        <v>38411</v>
      </c>
      <c r="B8" s="5">
        <f>+xform!AA11</f>
        <v>0.018357610535460495</v>
      </c>
      <c r="C8" s="5">
        <f>+xform!P11</f>
        <v>0.008356486204801738</v>
      </c>
      <c r="D8" s="3">
        <f t="shared" si="0"/>
        <v>106220.94998785734</v>
      </c>
      <c r="E8" s="3">
        <f t="shared" si="1"/>
        <v>105173.67975198549</v>
      </c>
      <c r="F8" s="3">
        <f t="shared" si="2"/>
        <v>1914.8114674160606</v>
      </c>
      <c r="G8" s="3">
        <f t="shared" si="3"/>
        <v>871.5988997736276</v>
      </c>
      <c r="H8" s="5">
        <f t="shared" si="4"/>
        <v>0.010472702358718555</v>
      </c>
    </row>
    <row r="9" spans="1:8" ht="12.75">
      <c r="A9" s="2">
        <f>+xform!A12</f>
        <v>38442</v>
      </c>
      <c r="B9" s="5">
        <f>+xform!AA12</f>
        <v>0.004613921791256798</v>
      </c>
      <c r="C9" s="5">
        <f>+xform!P12</f>
        <v>0.001619910924832535</v>
      </c>
      <c r="D9" s="3">
        <f t="shared" si="0"/>
        <v>106711.04514369433</v>
      </c>
      <c r="E9" s="3">
        <f t="shared" si="1"/>
        <v>105344.05174482056</v>
      </c>
      <c r="F9" s="3">
        <f t="shared" si="2"/>
        <v>490.0951558369852</v>
      </c>
      <c r="G9" s="3">
        <f t="shared" si="3"/>
        <v>170.37199283507653</v>
      </c>
      <c r="H9" s="5">
        <f t="shared" si="4"/>
        <v>0.013669933988737615</v>
      </c>
    </row>
    <row r="10" spans="1:8" ht="12.75">
      <c r="A10" s="2">
        <f>+xform!A13</f>
        <v>38471</v>
      </c>
      <c r="B10" s="5">
        <f>+xform!AA13</f>
        <v>-0.012363177080420396</v>
      </c>
      <c r="C10" s="5">
        <f>+xform!P13</f>
        <v>-0.01259478627805375</v>
      </c>
      <c r="D10" s="3">
        <f t="shared" si="0"/>
        <v>105391.7575961461</v>
      </c>
      <c r="E10" s="3">
        <f t="shared" si="1"/>
        <v>104017.26592743032</v>
      </c>
      <c r="F10" s="3">
        <f t="shared" si="2"/>
        <v>-1319.2875475482288</v>
      </c>
      <c r="G10" s="3">
        <f t="shared" si="3"/>
        <v>-1326.7858173902496</v>
      </c>
      <c r="H10" s="5">
        <f t="shared" si="4"/>
        <v>0.013744916687157716</v>
      </c>
    </row>
    <row r="11" spans="1:8" ht="12.75">
      <c r="A11" s="2">
        <f>+xform!A14</f>
        <v>38503</v>
      </c>
      <c r="B11" s="5">
        <f>+xform!AA14</f>
        <v>0.014415563421132201</v>
      </c>
      <c r="C11" s="5">
        <f>+xform!P14</f>
        <v>0.04772937339809657</v>
      </c>
      <c r="D11" s="3">
        <f t="shared" si="0"/>
        <v>106911.03916183794</v>
      </c>
      <c r="E11" s="3">
        <f t="shared" si="1"/>
        <v>108981.94485272975</v>
      </c>
      <c r="F11" s="3">
        <f t="shared" si="2"/>
        <v>1519.2815656918392</v>
      </c>
      <c r="G11" s="3">
        <f t="shared" si="3"/>
        <v>4964.678925299435</v>
      </c>
      <c r="H11" s="5">
        <f t="shared" si="4"/>
        <v>-0.02070905690891811</v>
      </c>
    </row>
    <row r="12" spans="1:8" ht="12.75">
      <c r="A12" s="2">
        <f>+xform!A15</f>
        <v>38533</v>
      </c>
      <c r="B12" s="5">
        <f>+xform!AA15</f>
        <v>0.01298280795746378</v>
      </c>
      <c r="C12" s="5">
        <f>+xform!P15</f>
        <v>0.023699497181420726</v>
      </c>
      <c r="D12" s="3">
        <f t="shared" si="0"/>
        <v>108299.04465180897</v>
      </c>
      <c r="E12" s="3">
        <f t="shared" si="1"/>
        <v>111564.76214759276</v>
      </c>
      <c r="F12" s="3">
        <f t="shared" si="2"/>
        <v>1388.0054899710376</v>
      </c>
      <c r="G12" s="3">
        <f t="shared" si="3"/>
        <v>2582.817294863009</v>
      </c>
      <c r="H12" s="5">
        <f t="shared" si="4"/>
        <v>-0.03265717495783793</v>
      </c>
    </row>
    <row r="13" spans="1:8" ht="12.75">
      <c r="A13" s="2">
        <f>+xform!A16</f>
        <v>38562</v>
      </c>
      <c r="B13" s="5">
        <f>+xform!AA16</f>
        <v>-0.0038232274384645665</v>
      </c>
      <c r="C13" s="5">
        <f>+xform!P16</f>
        <v>0.021142035982773564</v>
      </c>
      <c r="D13" s="3">
        <f t="shared" si="0"/>
        <v>107884.99277273669</v>
      </c>
      <c r="E13" s="3">
        <f t="shared" si="1"/>
        <v>113923.46836332674</v>
      </c>
      <c r="F13" s="3">
        <f t="shared" si="2"/>
        <v>-414.0518790722854</v>
      </c>
      <c r="G13" s="3">
        <f t="shared" si="3"/>
        <v>2358.7062157339824</v>
      </c>
      <c r="H13" s="5">
        <f t="shared" si="4"/>
        <v>-0.06038475590590053</v>
      </c>
    </row>
    <row r="14" spans="1:8" ht="12.75">
      <c r="A14" s="2">
        <f>+xform!A17</f>
        <v>38595</v>
      </c>
      <c r="B14" s="5">
        <f>+xform!AA17</f>
        <v>-0.006800105184230432</v>
      </c>
      <c r="C14" s="5">
        <f>+xform!P17</f>
        <v>-0.013399981017255834</v>
      </c>
      <c r="D14" s="3">
        <f t="shared" si="0"/>
        <v>107151.36347408213</v>
      </c>
      <c r="E14" s="3">
        <f t="shared" si="1"/>
        <v>112396.89604983822</v>
      </c>
      <c r="F14" s="3">
        <f t="shared" si="2"/>
        <v>-733.6292986545595</v>
      </c>
      <c r="G14" s="3">
        <f t="shared" si="3"/>
        <v>-1526.5723134885193</v>
      </c>
      <c r="H14" s="5">
        <f t="shared" si="4"/>
        <v>-0.052455325757560844</v>
      </c>
    </row>
    <row r="15" spans="1:8" ht="12.75">
      <c r="A15" s="2">
        <f>+xform!A18</f>
        <v>38625</v>
      </c>
      <c r="B15" s="5">
        <f>+xform!AA18</f>
        <v>0.016099782826713538</v>
      </c>
      <c r="C15" s="5">
        <f>+xform!P18</f>
        <v>0.02413800043103471</v>
      </c>
      <c r="D15" s="3">
        <f t="shared" si="0"/>
        <v>108876.4771556011</v>
      </c>
      <c r="E15" s="3">
        <f t="shared" si="1"/>
        <v>115109.93237513618</v>
      </c>
      <c r="F15" s="3">
        <f t="shared" si="2"/>
        <v>1725.1136815189675</v>
      </c>
      <c r="G15" s="3">
        <f t="shared" si="3"/>
        <v>2713.0363252979587</v>
      </c>
      <c r="H15" s="5">
        <f t="shared" si="4"/>
        <v>-0.06233455219535089</v>
      </c>
    </row>
    <row r="16" spans="1:8" ht="12.75">
      <c r="A16" s="2">
        <f>+xform!A19</f>
        <v>38656</v>
      </c>
      <c r="B16" s="5">
        <f>+xform!AA19</f>
        <v>-0.011880240136427668</v>
      </c>
      <c r="C16" s="5">
        <f>+xform!P19</f>
        <v>-0.02258972704742914</v>
      </c>
      <c r="D16" s="3">
        <f t="shared" si="0"/>
        <v>107582.99846178427</v>
      </c>
      <c r="E16" s="3">
        <f t="shared" si="1"/>
        <v>112509.63042233382</v>
      </c>
      <c r="F16" s="3">
        <f t="shared" si="2"/>
        <v>-1293.4786938168254</v>
      </c>
      <c r="G16" s="3">
        <f t="shared" si="3"/>
        <v>-2600.301952802358</v>
      </c>
      <c r="H16" s="5">
        <f t="shared" si="4"/>
        <v>-0.049266319605495434</v>
      </c>
    </row>
    <row r="17" spans="1:8" ht="12.75">
      <c r="A17" s="2">
        <f>+xform!A20</f>
        <v>38686</v>
      </c>
      <c r="B17" s="5">
        <f>+xform!AA20</f>
        <v>0.017694166089208038</v>
      </c>
      <c r="C17" s="5">
        <f>+xform!P20</f>
        <v>0.02996850646629714</v>
      </c>
      <c r="D17" s="3">
        <f t="shared" si="0"/>
        <v>109486.5899049421</v>
      </c>
      <c r="E17" s="3">
        <f t="shared" si="1"/>
        <v>115881.37600916623</v>
      </c>
      <c r="F17" s="3">
        <f t="shared" si="2"/>
        <v>1903.5914431578276</v>
      </c>
      <c r="G17" s="3">
        <f t="shared" si="3"/>
        <v>3371.745586832403</v>
      </c>
      <c r="H17" s="5">
        <f t="shared" si="4"/>
        <v>-0.06394786104224148</v>
      </c>
    </row>
    <row r="18" spans="1:8" ht="12.75">
      <c r="A18" s="2">
        <f>+xform!A21</f>
        <v>38716</v>
      </c>
      <c r="B18" s="5">
        <f>+xform!AA21</f>
        <v>0.01315066421609623</v>
      </c>
      <c r="C18" s="5">
        <f>+xform!P21</f>
        <v>0.00944129313310076</v>
      </c>
      <c r="D18" s="3">
        <f t="shared" si="0"/>
        <v>110926.41128494743</v>
      </c>
      <c r="E18" s="3">
        <f t="shared" si="1"/>
        <v>116975.44604873583</v>
      </c>
      <c r="F18" s="3">
        <f t="shared" si="2"/>
        <v>1439.8213800053345</v>
      </c>
      <c r="G18" s="3">
        <f t="shared" si="3"/>
        <v>1094.070039569604</v>
      </c>
      <c r="H18" s="5">
        <f t="shared" si="4"/>
        <v>-0.06049034763788397</v>
      </c>
    </row>
    <row r="19" spans="1:8" ht="12.75">
      <c r="A19" s="2">
        <f>+xform!A22</f>
        <v>38748</v>
      </c>
      <c r="B19" s="5">
        <f>+xform!AA22</f>
        <v>-0.003538306210106032</v>
      </c>
      <c r="C19" s="5">
        <f>+xform!P22</f>
        <v>0.007030781399331142</v>
      </c>
      <c r="D19" s="3">
        <f t="shared" si="0"/>
        <v>110533.91967503313</v>
      </c>
      <c r="E19" s="3">
        <f t="shared" si="1"/>
        <v>117797.87483899374</v>
      </c>
      <c r="F19" s="3">
        <f t="shared" si="2"/>
        <v>-392.4916099143011</v>
      </c>
      <c r="G19" s="3">
        <f t="shared" si="3"/>
        <v>822.428790257909</v>
      </c>
      <c r="H19" s="5">
        <f t="shared" si="4"/>
        <v>-0.07263955163960611</v>
      </c>
    </row>
    <row r="20" spans="1:8" ht="12.75">
      <c r="A20" s="2">
        <f>+xform!A23</f>
        <v>38776</v>
      </c>
      <c r="B20" s="5">
        <f>+xform!AA23</f>
        <v>0.011282741340131582</v>
      </c>
      <c r="C20" s="5">
        <f>+xform!P23</f>
        <v>0.013333253401922304</v>
      </c>
      <c r="D20" s="3">
        <f t="shared" si="0"/>
        <v>111781.04530003741</v>
      </c>
      <c r="E20" s="3">
        <f t="shared" si="1"/>
        <v>119368.50375442998</v>
      </c>
      <c r="F20" s="3">
        <f t="shared" si="2"/>
        <v>1247.1256250042788</v>
      </c>
      <c r="G20" s="3">
        <f t="shared" si="3"/>
        <v>1570.6289154362457</v>
      </c>
      <c r="H20" s="5">
        <f t="shared" si="4"/>
        <v>-0.0758745845439257</v>
      </c>
    </row>
    <row r="21" spans="1:8" ht="12.75">
      <c r="A21" s="2">
        <f>+xform!A24</f>
        <v>38807</v>
      </c>
      <c r="B21" s="5">
        <f>+xform!AA24</f>
        <v>-0.009317255557283282</v>
      </c>
      <c r="C21" s="5">
        <f>+xform!P24</f>
        <v>0.002268722891637309</v>
      </c>
      <c r="D21" s="3">
        <f t="shared" si="0"/>
        <v>110739.5527345167</v>
      </c>
      <c r="E21" s="3">
        <f t="shared" si="1"/>
        <v>119639.31781143816</v>
      </c>
      <c r="F21" s="3">
        <f t="shared" si="2"/>
        <v>-1041.4925655207044</v>
      </c>
      <c r="G21" s="3">
        <f t="shared" si="3"/>
        <v>270.81405700817413</v>
      </c>
      <c r="H21" s="5">
        <f t="shared" si="4"/>
        <v>-0.08899765076921451</v>
      </c>
    </row>
    <row r="22" spans="1:8" ht="12.75">
      <c r="A22" s="2">
        <f>+xform!A25</f>
        <v>38835</v>
      </c>
      <c r="B22" s="5">
        <f>+xform!AA25</f>
        <v>-0.013265262389844733</v>
      </c>
      <c r="C22" s="5">
        <f>+xform!P25</f>
        <v>-0.011495290142425663</v>
      </c>
      <c r="D22" s="3">
        <f t="shared" si="0"/>
        <v>109270.5635105593</v>
      </c>
      <c r="E22" s="3">
        <f t="shared" si="1"/>
        <v>118264.0291407538</v>
      </c>
      <c r="F22" s="3">
        <f t="shared" si="2"/>
        <v>-1468.989223957411</v>
      </c>
      <c r="G22" s="3">
        <f t="shared" si="3"/>
        <v>-1375.2886706843565</v>
      </c>
      <c r="H22" s="5">
        <f t="shared" si="4"/>
        <v>-0.08993465630194497</v>
      </c>
    </row>
    <row r="23" spans="1:8" ht="12.75">
      <c r="A23" s="2">
        <f>+xform!A26</f>
        <v>38868</v>
      </c>
      <c r="B23" s="5">
        <f>+xform!AA26</f>
        <v>-0.021157128379767277</v>
      </c>
      <c r="C23" s="5">
        <f>+xform!P26</f>
        <v>-0.026045886852898624</v>
      </c>
      <c r="D23" s="3">
        <f t="shared" si="0"/>
        <v>106958.71217023689</v>
      </c>
      <c r="E23" s="3">
        <f t="shared" si="1"/>
        <v>115183.73761898582</v>
      </c>
      <c r="F23" s="3">
        <f t="shared" si="2"/>
        <v>-2311.851340322406</v>
      </c>
      <c r="G23" s="3">
        <f t="shared" si="3"/>
        <v>-3080.291521767984</v>
      </c>
      <c r="H23" s="5">
        <f t="shared" si="4"/>
        <v>-0.08225025448748924</v>
      </c>
    </row>
    <row r="24" spans="1:8" ht="12.75">
      <c r="A24" s="2">
        <f>+xform!A27</f>
        <v>38898</v>
      </c>
      <c r="B24" s="5">
        <f>+xform!AA27</f>
        <v>-0.0024026123860813216</v>
      </c>
      <c r="C24" s="5">
        <f>+xform!P27</f>
        <v>0.0036111319856971576</v>
      </c>
      <c r="D24" s="3">
        <f t="shared" si="0"/>
        <v>106701.73184357738</v>
      </c>
      <c r="E24" s="3">
        <f t="shared" si="1"/>
        <v>115599.68129813387</v>
      </c>
      <c r="F24" s="3">
        <f t="shared" si="2"/>
        <v>-256.9803266595118</v>
      </c>
      <c r="G24" s="3">
        <f t="shared" si="3"/>
        <v>415.9436791480548</v>
      </c>
      <c r="H24" s="5">
        <f t="shared" si="4"/>
        <v>-0.08897949454556486</v>
      </c>
    </row>
    <row r="25" spans="1:8" ht="12.75">
      <c r="A25" s="2">
        <f>+xform!A28</f>
        <v>38929</v>
      </c>
      <c r="B25" s="5">
        <f>+xform!AA28</f>
        <v>0.009997777857995951</v>
      </c>
      <c r="C25" s="5">
        <f>+xform!P28</f>
        <v>0.0095603399837485</v>
      </c>
      <c r="D25" s="3">
        <f t="shared" si="0"/>
        <v>107768.51205561293</v>
      </c>
      <c r="E25" s="3">
        <f t="shared" si="1"/>
        <v>116704.85355335701</v>
      </c>
      <c r="F25" s="3">
        <f t="shared" si="2"/>
        <v>1066.7802120355482</v>
      </c>
      <c r="G25" s="3">
        <f t="shared" si="3"/>
        <v>1105.1722552231367</v>
      </c>
      <c r="H25" s="5">
        <f t="shared" si="4"/>
        <v>-0.08936341497744071</v>
      </c>
    </row>
    <row r="26" spans="1:8" ht="12.75">
      <c r="A26" s="2">
        <f>+xform!A29</f>
        <v>38960</v>
      </c>
      <c r="B26" s="5">
        <f>+xform!AA29</f>
        <v>0.015623526734329185</v>
      </c>
      <c r="C26" s="5">
        <f>+xform!P29</f>
        <v>0.017938903293629238</v>
      </c>
      <c r="D26" s="3">
        <f t="shared" si="0"/>
        <v>109452.23628483267</v>
      </c>
      <c r="E26" s="3">
        <f t="shared" si="1"/>
        <v>118798.41063514784</v>
      </c>
      <c r="F26" s="3">
        <f t="shared" si="2"/>
        <v>1683.724229219748</v>
      </c>
      <c r="G26" s="3">
        <f t="shared" si="3"/>
        <v>2093.55708179083</v>
      </c>
      <c r="H26" s="5">
        <f t="shared" si="4"/>
        <v>-0.09346174350315173</v>
      </c>
    </row>
    <row r="27" spans="1:8" ht="12.75">
      <c r="A27" s="2">
        <f>+xform!A30</f>
        <v>38989</v>
      </c>
      <c r="B27" s="5">
        <f>+xform!AA30</f>
        <v>0.016842445010132063</v>
      </c>
      <c r="C27" s="5">
        <f>+xform!P30</f>
        <v>0.018403510271350006</v>
      </c>
      <c r="D27" s="3">
        <f t="shared" si="0"/>
        <v>111295.67955569596</v>
      </c>
      <c r="E27" s="3">
        <f t="shared" si="1"/>
        <v>120984.71840549185</v>
      </c>
      <c r="F27" s="3">
        <f t="shared" si="2"/>
        <v>1843.4432708632812</v>
      </c>
      <c r="G27" s="3">
        <f t="shared" si="3"/>
        <v>2186.3077703440067</v>
      </c>
      <c r="H27" s="5">
        <f t="shared" si="4"/>
        <v>-0.09689038849795906</v>
      </c>
    </row>
    <row r="28" spans="1:8" ht="12.75">
      <c r="A28" s="2">
        <f>+xform!A31</f>
        <v>39021</v>
      </c>
      <c r="B28" s="5">
        <f>+xform!AA31</f>
        <v>0.0067332614739152585</v>
      </c>
      <c r="C28" s="5">
        <f>+xform!P31</f>
        <v>0.008791406201108076</v>
      </c>
      <c r="D28" s="3">
        <f t="shared" si="0"/>
        <v>112045.06246706155</v>
      </c>
      <c r="E28" s="3">
        <f t="shared" si="1"/>
        <v>122048.3442091212</v>
      </c>
      <c r="F28" s="3">
        <f t="shared" si="2"/>
        <v>749.3829113655956</v>
      </c>
      <c r="G28" s="3">
        <f t="shared" si="3"/>
        <v>1063.6258036293584</v>
      </c>
      <c r="H28" s="5">
        <f t="shared" si="4"/>
        <v>-0.10003281742059666</v>
      </c>
    </row>
    <row r="29" spans="1:8" ht="12.75">
      <c r="A29" s="2">
        <f>+xform!A32</f>
        <v>39051</v>
      </c>
      <c r="B29" s="5">
        <f>+xform!AA32</f>
        <v>-0.0008552099075803973</v>
      </c>
      <c r="C29" s="5">
        <f>+xform!P32</f>
        <v>-0.00696154406550552</v>
      </c>
      <c r="D29" s="3">
        <f t="shared" si="0"/>
        <v>111949.24041954427</v>
      </c>
      <c r="E29" s="3">
        <f t="shared" si="1"/>
        <v>121198.69928278742</v>
      </c>
      <c r="F29" s="3">
        <f t="shared" si="2"/>
        <v>-95.82204751728568</v>
      </c>
      <c r="G29" s="3">
        <f t="shared" si="3"/>
        <v>-849.6449263337854</v>
      </c>
      <c r="H29" s="5">
        <f t="shared" si="4"/>
        <v>-0.09249458863243154</v>
      </c>
    </row>
    <row r="30" spans="1:8" ht="12.75">
      <c r="A30" s="2">
        <f>+xform!A33</f>
        <v>39080</v>
      </c>
      <c r="B30" s="5">
        <f>+xform!AA33</f>
        <v>0.010525413765684652</v>
      </c>
      <c r="C30" s="5">
        <f>+xform!P33</f>
        <v>0.015286519740643677</v>
      </c>
      <c r="D30" s="3">
        <f t="shared" si="0"/>
        <v>113127.55249571409</v>
      </c>
      <c r="E30" s="3">
        <f t="shared" si="1"/>
        <v>123051.4055919141</v>
      </c>
      <c r="F30" s="3">
        <f t="shared" si="2"/>
        <v>1178.3120761698228</v>
      </c>
      <c r="G30" s="3">
        <f t="shared" si="3"/>
        <v>1852.7063091266755</v>
      </c>
      <c r="H30" s="5">
        <f t="shared" si="4"/>
        <v>-0.09923853096200008</v>
      </c>
    </row>
    <row r="31" spans="1:8" ht="12.75">
      <c r="A31" s="2">
        <f>+xform!A34</f>
        <v>39113</v>
      </c>
      <c r="B31" s="5">
        <f>+xform!AA34</f>
        <v>0.004646855406747763</v>
      </c>
      <c r="C31" s="5">
        <f>+xform!P34</f>
        <v>0.007929421160198001</v>
      </c>
      <c r="D31" s="3">
        <f t="shared" si="0"/>
        <v>113653.23987468095</v>
      </c>
      <c r="E31" s="3">
        <f t="shared" si="1"/>
        <v>124027.13201120672</v>
      </c>
      <c r="F31" s="3">
        <f t="shared" si="2"/>
        <v>525.6873789668607</v>
      </c>
      <c r="G31" s="3">
        <f t="shared" si="3"/>
        <v>975.7264192926232</v>
      </c>
      <c r="H31" s="5">
        <f t="shared" si="4"/>
        <v>-0.10373892136525775</v>
      </c>
    </row>
    <row r="32" spans="1:8" ht="12.75">
      <c r="A32" s="2">
        <f>+xform!A35</f>
        <v>39141</v>
      </c>
      <c r="B32" s="5">
        <f>+xform!AA35</f>
        <v>-0.002793686946626747</v>
      </c>
      <c r="C32" s="5">
        <f>+xform!P35</f>
        <v>-0.009868072339516965</v>
      </c>
      <c r="D32" s="3">
        <f t="shared" si="0"/>
        <v>113335.72830200121</v>
      </c>
      <c r="E32" s="3">
        <f t="shared" si="1"/>
        <v>122803.22330045732</v>
      </c>
      <c r="F32" s="3">
        <f t="shared" si="2"/>
        <v>-317.5115726797376</v>
      </c>
      <c r="G32" s="3">
        <f t="shared" si="3"/>
        <v>-1223.9087107493979</v>
      </c>
      <c r="H32" s="5">
        <f t="shared" si="4"/>
        <v>-0.09467494998456116</v>
      </c>
    </row>
    <row r="33" spans="1:8" ht="12.75">
      <c r="A33" s="2">
        <f>+xform!A36</f>
        <v>39171</v>
      </c>
      <c r="B33" s="5">
        <f>+xform!AA36</f>
        <v>0.00556175511660331</v>
      </c>
      <c r="C33" s="5">
        <f>+xform!P36</f>
        <v>0.0053943383882770635</v>
      </c>
      <c r="D33" s="3">
        <f t="shared" si="0"/>
        <v>113966.07386877884</v>
      </c>
      <c r="E33" s="3">
        <f t="shared" si="1"/>
        <v>123465.66544211115</v>
      </c>
      <c r="F33" s="3">
        <f t="shared" si="2"/>
        <v>630.3455667776288</v>
      </c>
      <c r="G33" s="3">
        <f t="shared" si="3"/>
        <v>662.4421416538244</v>
      </c>
      <c r="H33" s="5">
        <f t="shared" si="4"/>
        <v>-0.09499591573332311</v>
      </c>
    </row>
    <row r="34" spans="1:8" ht="12.75">
      <c r="A34" s="2">
        <f>+xform!A37</f>
        <v>39202</v>
      </c>
      <c r="B34" s="5">
        <f>+xform!AA37</f>
        <v>0.0028037786383687284</v>
      </c>
      <c r="C34" s="5">
        <f>+xform!P37</f>
        <v>0.02363534420728496</v>
      </c>
      <c r="D34" s="3">
        <f t="shared" si="0"/>
        <v>114285.60951219089</v>
      </c>
      <c r="E34" s="3">
        <f t="shared" si="1"/>
        <v>126383.81894261693</v>
      </c>
      <c r="F34" s="3">
        <f t="shared" si="2"/>
        <v>319.53564341204765</v>
      </c>
      <c r="G34" s="3">
        <f t="shared" si="3"/>
        <v>2918.1535005057813</v>
      </c>
      <c r="H34" s="5">
        <f t="shared" si="4"/>
        <v>-0.12098209430426032</v>
      </c>
    </row>
    <row r="35" spans="1:8" ht="12.75">
      <c r="A35" s="2">
        <f>+xform!A38</f>
        <v>39233</v>
      </c>
      <c r="B35" s="5">
        <f>+xform!AA38</f>
        <v>0.0049507236851499496</v>
      </c>
      <c r="C35" s="5">
        <f>+xform!P38</f>
        <v>0.019601061678657675</v>
      </c>
      <c r="D35" s="3">
        <f aca="true" t="shared" si="5" ref="D35:D66">+D34*(1+B35)</f>
        <v>114851.4059860747</v>
      </c>
      <c r="E35" s="3">
        <f aca="true" t="shared" si="6" ref="E35:E66">+E34*(1+C35)</f>
        <v>128861.07597289547</v>
      </c>
      <c r="F35" s="3">
        <f aca="true" t="shared" si="7" ref="F35:F66">+D35-D34</f>
        <v>565.7964738838054</v>
      </c>
      <c r="G35" s="3">
        <f aca="true" t="shared" si="8" ref="G35:G66">+E35-E34</f>
        <v>2477.257030278546</v>
      </c>
      <c r="H35" s="5">
        <f aca="true" t="shared" si="9" ref="H35:H66">+(D35/D$2-1)-(E35/E$2-1)</f>
        <v>-0.14009669986820783</v>
      </c>
    </row>
    <row r="36" spans="1:8" ht="12.75">
      <c r="A36" s="2">
        <f>+xform!A39</f>
        <v>39262</v>
      </c>
      <c r="B36" s="5">
        <f>+xform!AA39</f>
        <v>-0.00951402304439374</v>
      </c>
      <c r="C36" s="5">
        <f>+xform!P39</f>
        <v>-0.007331862900961195</v>
      </c>
      <c r="D36" s="3">
        <f t="shared" si="5"/>
        <v>113758.70706284215</v>
      </c>
      <c r="E36" s="3">
        <f t="shared" si="6"/>
        <v>127916.28423059186</v>
      </c>
      <c r="F36" s="3">
        <f t="shared" si="7"/>
        <v>-1092.6989232325432</v>
      </c>
      <c r="G36" s="3">
        <f t="shared" si="8"/>
        <v>-944.7917423036124</v>
      </c>
      <c r="H36" s="5">
        <f t="shared" si="9"/>
        <v>-0.14157577167749724</v>
      </c>
    </row>
    <row r="37" spans="1:8" ht="12.75">
      <c r="A37" s="2">
        <f>+xform!A40</f>
        <v>39294</v>
      </c>
      <c r="B37" s="5">
        <f>+xform!AA40</f>
        <v>-0.008976496036517623</v>
      </c>
      <c r="C37" s="5">
        <f>+xform!P40</f>
        <v>-0.017598824760973852</v>
      </c>
      <c r="D37" s="3">
        <f t="shared" si="5"/>
        <v>112737.55247977318</v>
      </c>
      <c r="E37" s="3">
        <f t="shared" si="6"/>
        <v>125665.10796034275</v>
      </c>
      <c r="F37" s="3">
        <f t="shared" si="7"/>
        <v>-1021.154583068972</v>
      </c>
      <c r="G37" s="3">
        <f t="shared" si="8"/>
        <v>-2251.1762702491105</v>
      </c>
      <c r="H37" s="5">
        <f t="shared" si="9"/>
        <v>-0.12927555480569586</v>
      </c>
    </row>
    <row r="38" spans="1:8" ht="12.75">
      <c r="A38" s="2">
        <f>+xform!A41</f>
        <v>39325</v>
      </c>
      <c r="B38" s="5">
        <f>+xform!AA41</f>
        <v>0.007220793012409113</v>
      </c>
      <c r="C38" s="5">
        <f>+xform!P41</f>
        <v>0.0016910411440141048</v>
      </c>
      <c r="D38" s="3">
        <f t="shared" si="5"/>
        <v>113551.60701095522</v>
      </c>
      <c r="E38" s="3">
        <f t="shared" si="6"/>
        <v>125877.61282827066</v>
      </c>
      <c r="F38" s="3">
        <f t="shared" si="7"/>
        <v>814.054531182046</v>
      </c>
      <c r="G38" s="3">
        <f t="shared" si="8"/>
        <v>212.50486792791344</v>
      </c>
      <c r="H38" s="5">
        <f t="shared" si="9"/>
        <v>-0.12326005817315444</v>
      </c>
    </row>
    <row r="39" spans="1:8" ht="12.75">
      <c r="A39" s="2">
        <f>+xform!A42</f>
        <v>39353</v>
      </c>
      <c r="B39" s="5">
        <f>+xform!AA42</f>
        <v>-0.0004910702516223303</v>
      </c>
      <c r="C39" s="5">
        <f>+xform!P42</f>
        <v>0.006759071214938094</v>
      </c>
      <c r="D39" s="3">
        <f t="shared" si="5"/>
        <v>113495.84519472823</v>
      </c>
      <c r="E39" s="3">
        <f t="shared" si="6"/>
        <v>126728.42857774335</v>
      </c>
      <c r="F39" s="3">
        <f t="shared" si="7"/>
        <v>-55.76181622699369</v>
      </c>
      <c r="G39" s="3">
        <f t="shared" si="8"/>
        <v>850.8157494726911</v>
      </c>
      <c r="H39" s="5">
        <f t="shared" si="9"/>
        <v>-0.13232583383015117</v>
      </c>
    </row>
    <row r="40" spans="1:8" ht="12.75">
      <c r="A40" s="2">
        <f>+xform!A43</f>
        <v>39386</v>
      </c>
      <c r="B40" s="5">
        <f>+xform!AA43</f>
        <v>0.0033451604085281746</v>
      </c>
      <c r="C40" s="5">
        <f>+xform!P43</f>
        <v>-2.0456836111459658E-05</v>
      </c>
      <c r="D40" s="3">
        <f t="shared" si="5"/>
        <v>113875.50700260607</v>
      </c>
      <c r="E40" s="3">
        <f t="shared" si="6"/>
        <v>126725.83611504929</v>
      </c>
      <c r="F40" s="3">
        <f t="shared" si="7"/>
        <v>379.66180787784106</v>
      </c>
      <c r="G40" s="3">
        <f t="shared" si="8"/>
        <v>-2.592462694068672</v>
      </c>
      <c r="H40" s="5">
        <f t="shared" si="9"/>
        <v>-0.12850329112443215</v>
      </c>
    </row>
    <row r="41" spans="1:8" ht="12.75">
      <c r="A41" s="2">
        <f>+xform!A44</f>
        <v>39416</v>
      </c>
      <c r="B41" s="5">
        <f>+xform!AA44</f>
        <v>-0.007520914138784079</v>
      </c>
      <c r="C41" s="5">
        <f>+xform!P44</f>
        <v>-0.020671386616618014</v>
      </c>
      <c r="D41" s="3">
        <f t="shared" si="5"/>
        <v>113019.05909192897</v>
      </c>
      <c r="E41" s="3">
        <f t="shared" si="6"/>
        <v>124106.23736240092</v>
      </c>
      <c r="F41" s="3">
        <f t="shared" si="7"/>
        <v>-856.4479106771032</v>
      </c>
      <c r="G41" s="3">
        <f t="shared" si="8"/>
        <v>-2619.598752648366</v>
      </c>
      <c r="H41" s="5">
        <f t="shared" si="9"/>
        <v>-0.11087178270471942</v>
      </c>
    </row>
    <row r="42" spans="1:8" ht="12.75">
      <c r="A42" s="2">
        <f>+xform!A45</f>
        <v>39444</v>
      </c>
      <c r="B42" s="5">
        <f>+xform!AA45</f>
        <v>-0.004108412722991138</v>
      </c>
      <c r="C42" s="5">
        <f>+xform!P45</f>
        <v>0.001333237621135041</v>
      </c>
      <c r="D42" s="3">
        <f t="shared" si="5"/>
        <v>112554.73015161521</v>
      </c>
      <c r="E42" s="3">
        <f t="shared" si="6"/>
        <v>124271.70046706998</v>
      </c>
      <c r="F42" s="3">
        <f t="shared" si="7"/>
        <v>-464.32894031376054</v>
      </c>
      <c r="G42" s="3">
        <f t="shared" si="8"/>
        <v>165.4631046690629</v>
      </c>
      <c r="H42" s="5">
        <f t="shared" si="9"/>
        <v>-0.11716970315454778</v>
      </c>
    </row>
    <row r="43" spans="1:8" ht="12.75">
      <c r="A43" s="2">
        <f>+xform!A46</f>
        <v>39477</v>
      </c>
      <c r="B43" s="5">
        <f>+xform!AA46</f>
        <v>-0.00028879610470438494</v>
      </c>
      <c r="C43" s="5">
        <f>+xform!P46</f>
        <v>-0.0598596932086321</v>
      </c>
      <c r="D43" s="3">
        <f t="shared" si="5"/>
        <v>112522.22478398138</v>
      </c>
      <c r="E43" s="3">
        <f t="shared" si="6"/>
        <v>116832.83460259614</v>
      </c>
      <c r="F43" s="3">
        <f t="shared" si="7"/>
        <v>-32.50536763382843</v>
      </c>
      <c r="G43" s="3">
        <f t="shared" si="8"/>
        <v>-7438.865864473846</v>
      </c>
      <c r="H43" s="5">
        <f t="shared" si="9"/>
        <v>-0.043106098186147745</v>
      </c>
    </row>
    <row r="44" spans="1:8" ht="12.75">
      <c r="A44" s="2">
        <f>+xform!A47</f>
        <v>39507</v>
      </c>
      <c r="B44" s="5">
        <f>+xform!AA47</f>
        <v>0.013250883392226243</v>
      </c>
      <c r="C44" s="5">
        <f>+xform!P47</f>
        <v>-0.01276694643289503</v>
      </c>
      <c r="D44" s="3">
        <f t="shared" si="5"/>
        <v>114013.24366362779</v>
      </c>
      <c r="E44" s="3">
        <f t="shared" si="6"/>
        <v>115341.23606162152</v>
      </c>
      <c r="F44" s="3">
        <f t="shared" si="7"/>
        <v>1491.0188796464063</v>
      </c>
      <c r="G44" s="3">
        <f t="shared" si="8"/>
        <v>-1491.5985409746208</v>
      </c>
      <c r="H44" s="5">
        <f t="shared" si="9"/>
        <v>-0.01327992397993727</v>
      </c>
    </row>
    <row r="45" spans="1:8" ht="12.75">
      <c r="A45" s="2">
        <f>+xform!A48</f>
        <v>39538</v>
      </c>
      <c r="B45" s="5">
        <f>+xform!AA48</f>
        <v>-0.011453555155953532</v>
      </c>
      <c r="C45" s="5">
        <f>+xform!P48</f>
        <v>-0.028312546409394717</v>
      </c>
      <c r="D45" s="3">
        <f t="shared" si="5"/>
        <v>112707.38668881725</v>
      </c>
      <c r="E45" s="3">
        <f t="shared" si="6"/>
        <v>112075.6319627099</v>
      </c>
      <c r="F45" s="3">
        <f t="shared" si="7"/>
        <v>-1305.8569748105365</v>
      </c>
      <c r="G45" s="3">
        <f t="shared" si="8"/>
        <v>-3265.6040989116154</v>
      </c>
      <c r="H45" s="5">
        <f t="shared" si="9"/>
        <v>0.006317547261073475</v>
      </c>
    </row>
    <row r="46" spans="1:8" ht="12.75">
      <c r="A46" s="2">
        <f>+xform!A49</f>
        <v>39568</v>
      </c>
      <c r="B46" s="5">
        <f>+xform!AA49</f>
        <v>2.4584240336118432E-05</v>
      </c>
      <c r="C46" s="5">
        <f>+xform!P49</f>
        <v>0.042020535187745844</v>
      </c>
      <c r="D46" s="3">
        <f t="shared" si="5"/>
        <v>112710.15751429927</v>
      </c>
      <c r="E46" s="3">
        <f t="shared" si="6"/>
        <v>116785.1099992878</v>
      </c>
      <c r="F46" s="3">
        <f t="shared" si="7"/>
        <v>2.770825482017244</v>
      </c>
      <c r="G46" s="3">
        <f t="shared" si="8"/>
        <v>4709.478036577901</v>
      </c>
      <c r="H46" s="5">
        <f t="shared" si="9"/>
        <v>-0.040749524849885255</v>
      </c>
    </row>
    <row r="47" spans="1:8" ht="12.75">
      <c r="A47" s="2">
        <f>+xform!A50</f>
        <v>39598</v>
      </c>
      <c r="B47" s="5">
        <f>+xform!AA50</f>
        <v>-0.013017983622063585</v>
      </c>
      <c r="C47" s="5">
        <f>+xform!P50</f>
        <v>-0.00435567264635669</v>
      </c>
      <c r="D47" s="3">
        <f t="shared" si="5"/>
        <v>111242.89852973791</v>
      </c>
      <c r="E47" s="3">
        <f t="shared" si="6"/>
        <v>116276.43229016215</v>
      </c>
      <c r="F47" s="3">
        <f t="shared" si="7"/>
        <v>-1467.2589845613547</v>
      </c>
      <c r="G47" s="3">
        <f t="shared" si="8"/>
        <v>-508.67770912565175</v>
      </c>
      <c r="H47" s="5">
        <f t="shared" si="9"/>
        <v>-0.05033533760424236</v>
      </c>
    </row>
    <row r="48" spans="1:8" ht="12.75">
      <c r="A48" s="2">
        <f>+xform!A51</f>
        <v>39629</v>
      </c>
      <c r="B48" s="5">
        <f>+xform!AA51</f>
        <v>-0.020359931404811626</v>
      </c>
      <c r="C48" s="5">
        <f>+xform!P51</f>
        <v>-0.06348926125238827</v>
      </c>
      <c r="D48" s="3">
        <f t="shared" si="5"/>
        <v>108978.00074640002</v>
      </c>
      <c r="E48" s="3">
        <f t="shared" si="6"/>
        <v>108894.1275029964</v>
      </c>
      <c r="F48" s="3">
        <f t="shared" si="7"/>
        <v>-2264.8977833378885</v>
      </c>
      <c r="G48" s="3">
        <f t="shared" si="8"/>
        <v>-7382.304787165747</v>
      </c>
      <c r="H48" s="5">
        <f t="shared" si="9"/>
        <v>0.0008387324340362046</v>
      </c>
    </row>
    <row r="49" spans="1:8" ht="12.75">
      <c r="A49" s="2">
        <f>+xform!A52</f>
        <v>39660</v>
      </c>
      <c r="B49" s="5">
        <f>+xform!AA52</f>
        <v>0.01569547176619146</v>
      </c>
      <c r="C49" s="5">
        <f>+xform!P52</f>
        <v>0.011253271652486284</v>
      </c>
      <c r="D49" s="3">
        <f t="shared" si="5"/>
        <v>110688.46188025114</v>
      </c>
      <c r="E49" s="3">
        <f t="shared" si="6"/>
        <v>110119.5427011481</v>
      </c>
      <c r="F49" s="3">
        <f t="shared" si="7"/>
        <v>1710.4611338511168</v>
      </c>
      <c r="G49" s="3">
        <f t="shared" si="8"/>
        <v>1225.4151981516916</v>
      </c>
      <c r="H49" s="5">
        <f t="shared" si="9"/>
        <v>0.005689191791030446</v>
      </c>
    </row>
    <row r="50" spans="1:8" ht="12.75">
      <c r="A50" s="2">
        <f>+xform!A53</f>
        <v>39689</v>
      </c>
      <c r="B50" s="5">
        <f>+xform!AA53</f>
        <v>0.014047916296615226</v>
      </c>
      <c r="C50" s="5">
        <f>+xform!P53</f>
        <v>0.023160496003322085</v>
      </c>
      <c r="D50" s="3">
        <f t="shared" si="5"/>
        <v>112243.40412774599</v>
      </c>
      <c r="E50" s="3">
        <f t="shared" si="6"/>
        <v>112669.96592976569</v>
      </c>
      <c r="F50" s="3">
        <f t="shared" si="7"/>
        <v>1554.9422474948515</v>
      </c>
      <c r="G50" s="3">
        <f t="shared" si="8"/>
        <v>2550.4232286175975</v>
      </c>
      <c r="H50" s="5">
        <f t="shared" si="9"/>
        <v>-0.004265618020196982</v>
      </c>
    </row>
    <row r="51" spans="1:8" ht="12.75">
      <c r="A51" s="2">
        <f>+xform!A54</f>
        <v>39721</v>
      </c>
      <c r="B51" s="5">
        <f>+xform!AA54</f>
        <v>0.012492302278525491</v>
      </c>
      <c r="C51" s="5">
        <f>+xform!P54</f>
        <v>-0.046428459731897055</v>
      </c>
      <c r="D51" s="3">
        <f t="shared" si="5"/>
        <v>113645.5826608805</v>
      </c>
      <c r="E51" s="3">
        <f t="shared" si="6"/>
        <v>107438.87295360136</v>
      </c>
      <c r="F51" s="3">
        <f t="shared" si="7"/>
        <v>1402.1785331345018</v>
      </c>
      <c r="G51" s="3">
        <f t="shared" si="8"/>
        <v>-5231.092976164335</v>
      </c>
      <c r="H51" s="5">
        <f t="shared" si="9"/>
        <v>0.062067097072791455</v>
      </c>
    </row>
    <row r="52" spans="1:8" ht="12.75">
      <c r="A52" s="2">
        <f>+xform!A55</f>
        <v>39752</v>
      </c>
      <c r="B52" s="5">
        <f>+xform!AA55</f>
        <v>-0.0020854177070256637</v>
      </c>
      <c r="C52" s="5">
        <f>+xform!P55</f>
        <v>-0.06960623233880557</v>
      </c>
      <c r="D52" s="3">
        <f t="shared" si="5"/>
        <v>113408.58415047424</v>
      </c>
      <c r="E52" s="3">
        <f t="shared" si="6"/>
        <v>99960.45780057357</v>
      </c>
      <c r="F52" s="3">
        <f t="shared" si="7"/>
        <v>-236.99851040625072</v>
      </c>
      <c r="G52" s="3">
        <f t="shared" si="8"/>
        <v>-7478.415153027789</v>
      </c>
      <c r="H52" s="5">
        <f t="shared" si="9"/>
        <v>0.1344812634990067</v>
      </c>
    </row>
    <row r="53" spans="1:8" ht="12.75">
      <c r="A53" s="2">
        <f>+xform!A56</f>
        <v>39780</v>
      </c>
      <c r="B53" s="5">
        <f>+xform!AA56</f>
        <v>0.01668937329700282</v>
      </c>
      <c r="C53" s="5">
        <f>+xform!P56</f>
        <v>-0.030696732472255326</v>
      </c>
      <c r="D53" s="3">
        <f t="shared" si="5"/>
        <v>115301.30234644607</v>
      </c>
      <c r="E53" s="3">
        <f t="shared" si="6"/>
        <v>96891.99836966519</v>
      </c>
      <c r="F53" s="3">
        <f t="shared" si="7"/>
        <v>1892.7181959718291</v>
      </c>
      <c r="G53" s="3">
        <f t="shared" si="8"/>
        <v>-3068.459430908377</v>
      </c>
      <c r="H53" s="5">
        <f t="shared" si="9"/>
        <v>0.18409303976780877</v>
      </c>
    </row>
    <row r="54" spans="1:8" ht="12.75">
      <c r="A54" s="2">
        <f>+xform!A57</f>
        <v>39812</v>
      </c>
      <c r="B54" s="5">
        <f>+xform!AA57</f>
        <v>0.011055276381909396</v>
      </c>
      <c r="C54" s="5">
        <f>+xform!P57</f>
        <v>-0.023968544433226567</v>
      </c>
      <c r="D54" s="3">
        <f t="shared" si="5"/>
        <v>116575.99011108013</v>
      </c>
      <c r="E54" s="3">
        <f t="shared" si="6"/>
        <v>94569.63820151775</v>
      </c>
      <c r="F54" s="3">
        <f t="shared" si="7"/>
        <v>1274.687764634058</v>
      </c>
      <c r="G54" s="3">
        <f t="shared" si="8"/>
        <v>-2322.3601681474393</v>
      </c>
      <c r="H54" s="5">
        <f t="shared" si="9"/>
        <v>0.22006351909562383</v>
      </c>
    </row>
    <row r="55" spans="1:8" ht="12.75">
      <c r="A55" s="2">
        <f>+xform!A58</f>
        <v>39843</v>
      </c>
      <c r="B55" s="5">
        <f>+xform!AA58</f>
        <v>-0.0020889411244339124</v>
      </c>
      <c r="C55" s="5">
        <f>+xform!P58</f>
        <v>-0.014266911634332925</v>
      </c>
      <c r="D55" s="3">
        <f t="shared" si="5"/>
        <v>116332.46973121549</v>
      </c>
      <c r="E55" s="3">
        <f t="shared" si="6"/>
        <v>93220.42153000586</v>
      </c>
      <c r="F55" s="3">
        <f t="shared" si="7"/>
        <v>-243.52037986463984</v>
      </c>
      <c r="G55" s="3">
        <f t="shared" si="8"/>
        <v>-1349.2166715118947</v>
      </c>
      <c r="H55" s="5">
        <f t="shared" si="9"/>
        <v>0.23112048201209634</v>
      </c>
    </row>
    <row r="56" spans="1:8" ht="12.75">
      <c r="A56" s="2">
        <f>+xform!A59</f>
        <v>39871</v>
      </c>
      <c r="B56" s="5">
        <f>+xform!AA59</f>
        <v>0.006780370981550604</v>
      </c>
      <c r="C56" s="5">
        <f>+xform!P59</f>
        <v>-0.06357666496335342</v>
      </c>
      <c r="D56" s="3">
        <f t="shared" si="5"/>
        <v>117121.24703319314</v>
      </c>
      <c r="E56" s="3">
        <f t="shared" si="6"/>
        <v>87293.77802265009</v>
      </c>
      <c r="F56" s="3">
        <f t="shared" si="7"/>
        <v>788.7773019776505</v>
      </c>
      <c r="G56" s="3">
        <f t="shared" si="8"/>
        <v>-5926.643507355766</v>
      </c>
      <c r="H56" s="5">
        <f t="shared" si="9"/>
        <v>0.2982746901054304</v>
      </c>
    </row>
    <row r="57" spans="1:8" ht="12.75">
      <c r="A57" s="2">
        <f>+xform!A60</f>
        <v>39903</v>
      </c>
      <c r="B57" s="5">
        <f>+xform!AA60</f>
        <v>0.014606219386148747</v>
      </c>
      <c r="C57" s="5">
        <f>+xform!P60</f>
        <v>0.028862937868835776</v>
      </c>
      <c r="D57" s="3">
        <f t="shared" si="5"/>
        <v>118831.94566213927</v>
      </c>
      <c r="E57" s="3">
        <f t="shared" si="6"/>
        <v>89813.3329140538</v>
      </c>
      <c r="F57" s="3">
        <f t="shared" si="7"/>
        <v>1710.6986289461347</v>
      </c>
      <c r="G57" s="3">
        <f t="shared" si="8"/>
        <v>2519.5548914037063</v>
      </c>
      <c r="H57" s="5">
        <f t="shared" si="9"/>
        <v>0.2901861274808548</v>
      </c>
    </row>
    <row r="58" spans="1:8" ht="12.75">
      <c r="A58" s="2">
        <f>+xform!A61</f>
        <v>39933</v>
      </c>
      <c r="B58" s="5">
        <f>+xform!AA61</f>
        <v>0.01333849205331364</v>
      </c>
      <c r="C58" s="5">
        <f>+xform!P61</f>
        <v>0.08644812902958793</v>
      </c>
      <c r="D58" s="3">
        <f t="shared" si="5"/>
        <v>120416.98462503352</v>
      </c>
      <c r="E58" s="3">
        <f t="shared" si="6"/>
        <v>97577.52750638526</v>
      </c>
      <c r="F58" s="3">
        <f t="shared" si="7"/>
        <v>1585.0389628942503</v>
      </c>
      <c r="G58" s="3">
        <f t="shared" si="8"/>
        <v>7764.194592331463</v>
      </c>
      <c r="H58" s="5">
        <f t="shared" si="9"/>
        <v>0.22839457118648254</v>
      </c>
    </row>
    <row r="59" spans="1:8" ht="12.75">
      <c r="A59" s="2">
        <f>+xform!A62</f>
        <v>39962</v>
      </c>
      <c r="B59" s="5">
        <f>+xform!AA62</f>
        <v>-0.014323551851302649</v>
      </c>
      <c r="C59" s="5">
        <f>+xform!P62</f>
        <v>-0.0016837207330216545</v>
      </c>
      <c r="D59" s="3">
        <f t="shared" si="5"/>
        <v>118692.18570197934</v>
      </c>
      <c r="E59" s="3">
        <f t="shared" si="6"/>
        <v>97413.23420024576</v>
      </c>
      <c r="F59" s="3">
        <f t="shared" si="7"/>
        <v>-1724.7989230541862</v>
      </c>
      <c r="G59" s="3">
        <f t="shared" si="8"/>
        <v>-164.2933061395015</v>
      </c>
      <c r="H59" s="5">
        <f t="shared" si="9"/>
        <v>0.2127895150173359</v>
      </c>
    </row>
    <row r="60" spans="1:8" ht="12.75">
      <c r="A60" s="2">
        <f>+xform!A63</f>
        <v>39994</v>
      </c>
      <c r="B60" s="5">
        <f>+xform!AA63</f>
        <v>0.013426057397986912</v>
      </c>
      <c r="C60" s="5">
        <f>+xform!P63</f>
        <v>0.0026330860591441073</v>
      </c>
      <c r="D60" s="3">
        <f t="shared" si="5"/>
        <v>120285.75379990664</v>
      </c>
      <c r="E60" s="3">
        <f t="shared" si="6"/>
        <v>97669.73162919458</v>
      </c>
      <c r="F60" s="3">
        <f t="shared" si="7"/>
        <v>1593.568097927302</v>
      </c>
      <c r="G60" s="3">
        <f t="shared" si="8"/>
        <v>256.4974289488164</v>
      </c>
      <c r="H60" s="5">
        <f t="shared" si="9"/>
        <v>0.2261602217071207</v>
      </c>
    </row>
    <row r="61" spans="1:8" ht="12.75">
      <c r="A61" s="2">
        <f>+xform!A64</f>
        <v>40025</v>
      </c>
      <c r="B61" s="5">
        <f>+xform!AA64</f>
        <v>0.026201694551360503</v>
      </c>
      <c r="C61" s="5">
        <f>+xform!P64</f>
        <v>0.05555632157722845</v>
      </c>
      <c r="D61" s="3">
        <f t="shared" si="5"/>
        <v>123437.44437985195</v>
      </c>
      <c r="E61" s="3">
        <f t="shared" si="6"/>
        <v>103095.90264794772</v>
      </c>
      <c r="F61" s="3">
        <f t="shared" si="7"/>
        <v>3151.690579945309</v>
      </c>
      <c r="G61" s="3">
        <f t="shared" si="8"/>
        <v>5426.171018753143</v>
      </c>
      <c r="H61" s="5">
        <f t="shared" si="9"/>
        <v>0.20341541731904234</v>
      </c>
    </row>
    <row r="62" spans="1:8" ht="12.75">
      <c r="A62" s="2">
        <f>+xform!A65</f>
        <v>40056</v>
      </c>
      <c r="B62" s="5">
        <f>+xform!AA65</f>
        <v>0.003049143142404805</v>
      </c>
      <c r="C62" s="5">
        <f>+xform!P65</f>
        <v>0.022886776807208076</v>
      </c>
      <c r="D62" s="3">
        <f t="shared" si="5"/>
        <v>123813.82281689876</v>
      </c>
      <c r="E62" s="3">
        <f t="shared" si="6"/>
        <v>105455.43556158895</v>
      </c>
      <c r="F62" s="3">
        <f t="shared" si="7"/>
        <v>376.37843704680563</v>
      </c>
      <c r="G62" s="3">
        <f t="shared" si="8"/>
        <v>2359.532913641233</v>
      </c>
      <c r="H62" s="5">
        <f t="shared" si="9"/>
        <v>0.18358387255309783</v>
      </c>
    </row>
    <row r="63" spans="1:8" ht="12.75">
      <c r="A63" s="2">
        <f>+xform!A66</f>
        <v>40086</v>
      </c>
      <c r="B63" s="5">
        <f>+xform!AA66</f>
        <v>0.006578702515023543</v>
      </c>
      <c r="C63" s="5">
        <f>+xform!P66</f>
        <v>0.015770497579551845</v>
      </c>
      <c r="D63" s="3">
        <f t="shared" si="5"/>
        <v>124628.35712445895</v>
      </c>
      <c r="E63" s="3">
        <f t="shared" si="6"/>
        <v>107118.52025286357</v>
      </c>
      <c r="F63" s="3">
        <f t="shared" si="7"/>
        <v>814.5343075601995</v>
      </c>
      <c r="G63" s="3">
        <f t="shared" si="8"/>
        <v>1663.0846912746201</v>
      </c>
      <c r="H63" s="5">
        <f t="shared" si="9"/>
        <v>0.17509836871595374</v>
      </c>
    </row>
    <row r="64" spans="1:8" ht="12.75">
      <c r="A64" s="2">
        <f>+xform!A67</f>
        <v>40116</v>
      </c>
      <c r="B64" s="5">
        <f>+xform!AA67</f>
        <v>-0.004426716976627731</v>
      </c>
      <c r="C64" s="5">
        <f>+xform!P67</f>
        <v>-0.02358921683209244</v>
      </c>
      <c r="D64" s="3">
        <f t="shared" si="5"/>
        <v>124076.66266020689</v>
      </c>
      <c r="E64" s="3">
        <f t="shared" si="6"/>
        <v>104591.67825188588</v>
      </c>
      <c r="F64" s="3">
        <f t="shared" si="7"/>
        <v>-551.6944642520684</v>
      </c>
      <c r="G64" s="3">
        <f t="shared" si="8"/>
        <v>-2526.842000977689</v>
      </c>
      <c r="H64" s="5">
        <f t="shared" si="9"/>
        <v>0.19484984408321004</v>
      </c>
    </row>
    <row r="65" spans="1:8" ht="12.75">
      <c r="A65" s="2">
        <f>+xform!A68</f>
        <v>40147</v>
      </c>
      <c r="B65" s="5">
        <f>+xform!AA68</f>
        <v>0.013352406526876304</v>
      </c>
      <c r="C65" s="5">
        <f>+xform!P68</f>
        <v>0.015355946844768329</v>
      </c>
      <c r="D65" s="3">
        <f t="shared" si="5"/>
        <v>125733.38470054408</v>
      </c>
      <c r="E65" s="3">
        <f t="shared" si="6"/>
        <v>106197.78250352696</v>
      </c>
      <c r="F65" s="3">
        <f t="shared" si="7"/>
        <v>1656.7220403371903</v>
      </c>
      <c r="G65" s="3">
        <f t="shared" si="8"/>
        <v>1606.1042516410816</v>
      </c>
      <c r="H65" s="5">
        <f t="shared" si="9"/>
        <v>0.1953560219701711</v>
      </c>
    </row>
    <row r="66" spans="1:8" ht="12.75">
      <c r="A66" s="2">
        <f>+xform!A69</f>
        <v>40177</v>
      </c>
      <c r="B66" s="5">
        <f>+xform!AA69</f>
        <v>0.02697268269838701</v>
      </c>
      <c r="C66" s="5">
        <f>+xform!P69</f>
        <v>0.04056493821876361</v>
      </c>
      <c r="D66" s="3">
        <f t="shared" si="5"/>
        <v>129124.75139066608</v>
      </c>
      <c r="E66" s="3">
        <f t="shared" si="6"/>
        <v>110505.68898975223</v>
      </c>
      <c r="F66" s="3">
        <f t="shared" si="7"/>
        <v>3391.3666901219985</v>
      </c>
      <c r="G66" s="3">
        <f t="shared" si="8"/>
        <v>4307.906486225271</v>
      </c>
      <c r="H66" s="5">
        <f t="shared" si="9"/>
        <v>0.18619062400913844</v>
      </c>
    </row>
    <row r="67" spans="1:8" ht="12.75">
      <c r="A67" s="2">
        <f>+xform!A70</f>
        <v>40207</v>
      </c>
      <c r="B67" s="5">
        <f>+xform!AA70</f>
        <v>-0.003164717758798839</v>
      </c>
      <c r="C67" s="5">
        <f>+xform!P70</f>
        <v>-0.02056280225853608</v>
      </c>
      <c r="D67" s="3">
        <f aca="true" t="shared" si="10" ref="D67:D98">+D66*(1+B67)</f>
        <v>128716.10799683955</v>
      </c>
      <c r="E67" s="3">
        <f aca="true" t="shared" si="11" ref="E67:E98">+E66*(1+C67)</f>
        <v>108233.38235861267</v>
      </c>
      <c r="F67" s="3">
        <f aca="true" t="shared" si="12" ref="F67:F98">+D67-D66</f>
        <v>-408.6433938265254</v>
      </c>
      <c r="G67" s="3">
        <f aca="true" t="shared" si="13" ref="G67:G98">+E67-E66</f>
        <v>-2272.306631139567</v>
      </c>
      <c r="H67" s="5">
        <f aca="true" t="shared" si="14" ref="H67:H98">+(D67/D$2-1)-(E67/E$2-1)</f>
        <v>0.20482725638226884</v>
      </c>
    </row>
    <row r="68" spans="1:8" ht="12.75">
      <c r="A68" s="2">
        <f>+xform!A71</f>
        <v>40235</v>
      </c>
      <c r="B68" s="5">
        <f>+xform!AA71</f>
        <v>0.018130511288100046</v>
      </c>
      <c r="C68" s="5">
        <f>+xform!P71</f>
        <v>0.009998072939811108</v>
      </c>
      <c r="D68" s="3">
        <f t="shared" si="10"/>
        <v>131049.79684583655</v>
      </c>
      <c r="E68" s="3">
        <f t="shared" si="11"/>
        <v>109315.50760995653</v>
      </c>
      <c r="F68" s="3">
        <f t="shared" si="12"/>
        <v>2333.6888489970006</v>
      </c>
      <c r="G68" s="3">
        <f t="shared" si="13"/>
        <v>1082.1252513438667</v>
      </c>
      <c r="H68" s="5">
        <f t="shared" si="14"/>
        <v>0.2173428923588001</v>
      </c>
    </row>
    <row r="69" spans="1:8" ht="12.75">
      <c r="A69" s="2">
        <f>+xform!A72</f>
        <v>40268</v>
      </c>
      <c r="B69" s="5">
        <f>+xform!AA72</f>
        <v>0.030891248720072543</v>
      </c>
      <c r="C69" s="5">
        <f>+xform!P72</f>
        <v>0.04539450441382993</v>
      </c>
      <c r="D69" s="3">
        <f t="shared" si="10"/>
        <v>135098.08871491626</v>
      </c>
      <c r="E69" s="3">
        <f t="shared" si="11"/>
        <v>114277.83090265677</v>
      </c>
      <c r="F69" s="3">
        <f t="shared" si="12"/>
        <v>4048.2918690797087</v>
      </c>
      <c r="G69" s="3">
        <f t="shared" si="13"/>
        <v>4962.323292700239</v>
      </c>
      <c r="H69" s="5">
        <f t="shared" si="14"/>
        <v>0.2082025781225949</v>
      </c>
    </row>
    <row r="70" spans="1:8" ht="12.75">
      <c r="A70" s="2">
        <f>+xform!A73</f>
        <v>40298</v>
      </c>
      <c r="B70" s="5">
        <f>+xform!AA73</f>
        <v>-0.006967310076020434</v>
      </c>
      <c r="C70" s="5">
        <f>+xform!P73</f>
        <v>-3.723355251428239E-05</v>
      </c>
      <c r="D70" s="3">
        <f t="shared" si="10"/>
        <v>134156.8184401617</v>
      </c>
      <c r="E70" s="3">
        <f t="shared" si="11"/>
        <v>114273.57593303864</v>
      </c>
      <c r="F70" s="3">
        <f t="shared" si="12"/>
        <v>-941.2702747545554</v>
      </c>
      <c r="G70" s="3">
        <f t="shared" si="13"/>
        <v>-4.254969618137693</v>
      </c>
      <c r="H70" s="5">
        <f t="shared" si="14"/>
        <v>0.19883242507123056</v>
      </c>
    </row>
    <row r="71" spans="1:8" ht="12.75">
      <c r="A71" s="2">
        <f>+xform!A74</f>
        <v>40329</v>
      </c>
      <c r="B71" s="5">
        <f>+xform!AA74</f>
        <v>0.011787316372651138</v>
      </c>
      <c r="C71" s="5">
        <f>+xform!P74</f>
        <v>-0.015829563376029785</v>
      </c>
      <c r="D71" s="3">
        <f t="shared" si="10"/>
        <v>135738.16730266422</v>
      </c>
      <c r="E71" s="3">
        <f t="shared" si="11"/>
        <v>112464.67512060105</v>
      </c>
      <c r="F71" s="3">
        <f t="shared" si="12"/>
        <v>1581.3488625025202</v>
      </c>
      <c r="G71" s="3">
        <f t="shared" si="13"/>
        <v>-1808.9008124375832</v>
      </c>
      <c r="H71" s="5">
        <f t="shared" si="14"/>
        <v>0.2327349218206316</v>
      </c>
    </row>
    <row r="72" spans="1:8" ht="12.75">
      <c r="A72" s="2">
        <f>+xform!A75</f>
        <v>40359</v>
      </c>
      <c r="B72" s="5">
        <f>+xform!AA75</f>
        <v>-0.006391262500132066</v>
      </c>
      <c r="C72" s="5">
        <f>+xform!P75</f>
        <v>-0.02074297913756261</v>
      </c>
      <c r="D72" s="3">
        <f t="shared" si="10"/>
        <v>134870.62904414604</v>
      </c>
      <c r="E72" s="3">
        <f t="shared" si="11"/>
        <v>110131.82271086167</v>
      </c>
      <c r="F72" s="3">
        <f t="shared" si="12"/>
        <v>-867.5382585181796</v>
      </c>
      <c r="G72" s="3">
        <f t="shared" si="13"/>
        <v>-2332.852409739382</v>
      </c>
      <c r="H72" s="5">
        <f t="shared" si="14"/>
        <v>0.2473880633328438</v>
      </c>
    </row>
    <row r="73" spans="1:8" ht="12.75">
      <c r="A73" s="2">
        <f>+xform!A76</f>
        <v>40389</v>
      </c>
      <c r="B73" s="5">
        <f>+xform!AA76</f>
        <v>0.008686128104858049</v>
      </c>
      <c r="C73" s="5">
        <f>+xform!P76</f>
        <v>0.024007962985119403</v>
      </c>
      <c r="D73" s="3">
        <f t="shared" si="10"/>
        <v>136042.13260560628</v>
      </c>
      <c r="E73" s="3">
        <f t="shared" si="11"/>
        <v>112775.86343398776</v>
      </c>
      <c r="F73" s="3">
        <f t="shared" si="12"/>
        <v>1171.5035614602384</v>
      </c>
      <c r="G73" s="3">
        <f t="shared" si="13"/>
        <v>2644.0407231260906</v>
      </c>
      <c r="H73" s="5">
        <f t="shared" si="14"/>
        <v>0.23266269171618537</v>
      </c>
    </row>
    <row r="74" spans="1:8" ht="12.75">
      <c r="A74" s="2">
        <f>+xform!A77</f>
        <v>40421</v>
      </c>
      <c r="B74" s="5">
        <f>+xform!AA77</f>
        <v>0.012840909257112298</v>
      </c>
      <c r="C74" s="5">
        <f>+xform!P77</f>
        <v>-0.015741642695260512</v>
      </c>
      <c r="D74" s="3">
        <f t="shared" si="10"/>
        <v>137789.0372855389</v>
      </c>
      <c r="E74" s="3">
        <f t="shared" si="11"/>
        <v>111000.58608716044</v>
      </c>
      <c r="F74" s="3">
        <f t="shared" si="12"/>
        <v>1746.9046799326316</v>
      </c>
      <c r="G74" s="3">
        <f t="shared" si="13"/>
        <v>-1775.2773468273226</v>
      </c>
      <c r="H74" s="5">
        <f t="shared" si="14"/>
        <v>0.2678845119837847</v>
      </c>
    </row>
    <row r="75" spans="1:8" ht="12.75">
      <c r="A75" s="2">
        <f>+xform!A78</f>
        <v>40451</v>
      </c>
      <c r="B75" s="5">
        <f>+xform!AA78</f>
        <v>-0.00352799803023956</v>
      </c>
      <c r="C75" s="5">
        <f>+xform!P78</f>
        <v>0.018358037181987905</v>
      </c>
      <c r="D75" s="3">
        <f t="shared" si="10"/>
        <v>137302.91783340694</v>
      </c>
      <c r="E75" s="3">
        <f t="shared" si="11"/>
        <v>113038.33897377097</v>
      </c>
      <c r="F75" s="3">
        <f t="shared" si="12"/>
        <v>-486.1194521319703</v>
      </c>
      <c r="G75" s="3">
        <f t="shared" si="13"/>
        <v>2037.7528866105276</v>
      </c>
      <c r="H75" s="5">
        <f t="shared" si="14"/>
        <v>0.24264578859635977</v>
      </c>
    </row>
    <row r="76" spans="1:8" ht="12.75">
      <c r="A76" s="2">
        <f>+xform!A79</f>
        <v>40480</v>
      </c>
      <c r="B76" s="5">
        <f>+xform!AA79</f>
        <v>0.0006271229260568271</v>
      </c>
      <c r="C76" s="5">
        <f>+xform!P79</f>
        <v>0.002496189396665205</v>
      </c>
      <c r="D76" s="3">
        <f t="shared" si="10"/>
        <v>137389.02364099477</v>
      </c>
      <c r="E76" s="3">
        <f t="shared" si="11"/>
        <v>113320.50407693395</v>
      </c>
      <c r="F76" s="3">
        <f t="shared" si="12"/>
        <v>86.10580758782453</v>
      </c>
      <c r="G76" s="3">
        <f t="shared" si="13"/>
        <v>282.1651031629881</v>
      </c>
      <c r="H76" s="5">
        <f t="shared" si="14"/>
        <v>0.2406851956406082</v>
      </c>
    </row>
    <row r="77" spans="1:8" ht="12.75">
      <c r="A77" s="2">
        <f>+xform!A80</f>
        <v>40512</v>
      </c>
      <c r="B77" s="5">
        <f>+xform!AA80</f>
        <v>-0.01691042024233472</v>
      </c>
      <c r="C77" s="5">
        <f>+xform!P80</f>
        <v>-0.010280770985232102</v>
      </c>
      <c r="D77" s="3">
        <f t="shared" si="10"/>
        <v>135065.7175145415</v>
      </c>
      <c r="E77" s="3">
        <f t="shared" si="11"/>
        <v>112155.48192658793</v>
      </c>
      <c r="F77" s="3">
        <f t="shared" si="12"/>
        <v>-2323.3061264532735</v>
      </c>
      <c r="G77" s="3">
        <f t="shared" si="13"/>
        <v>-1165.0221503460198</v>
      </c>
      <c r="H77" s="5">
        <f t="shared" si="14"/>
        <v>0.22910235587953576</v>
      </c>
    </row>
    <row r="78" spans="1:8" ht="12.75">
      <c r="A78" s="2">
        <f>+xform!A81</f>
        <v>40542</v>
      </c>
      <c r="B78" s="5">
        <f>+xform!AA81</f>
        <v>0.00046787273861514933</v>
      </c>
      <c r="C78" s="5">
        <f>+xform!P81</f>
        <v>0.029406642397841066</v>
      </c>
      <c r="D78" s="3">
        <f t="shared" si="10"/>
        <v>135128.91108168804</v>
      </c>
      <c r="E78" s="3">
        <f t="shared" si="11"/>
        <v>115453.59807656062</v>
      </c>
      <c r="F78" s="3">
        <f t="shared" si="12"/>
        <v>63.19356714654714</v>
      </c>
      <c r="G78" s="3">
        <f t="shared" si="13"/>
        <v>3298.1161499726877</v>
      </c>
      <c r="H78" s="5">
        <f t="shared" si="14"/>
        <v>0.19675313005127437</v>
      </c>
    </row>
    <row r="79" spans="1:8" ht="12.75">
      <c r="A79" s="2">
        <f>+xform!A82</f>
        <v>40574</v>
      </c>
      <c r="B79" s="5">
        <f>+xform!AA82</f>
        <v>-0.005888136629531665</v>
      </c>
      <c r="C79" s="5">
        <f>+xform!P82</f>
        <v>0.012607792690021146</v>
      </c>
      <c r="D79" s="3">
        <f t="shared" si="10"/>
        <v>134333.25359063921</v>
      </c>
      <c r="E79" s="3">
        <f t="shared" si="11"/>
        <v>116909.21310642693</v>
      </c>
      <c r="F79" s="3">
        <f t="shared" si="12"/>
        <v>-795.6574910488271</v>
      </c>
      <c r="G79" s="3">
        <f t="shared" si="13"/>
        <v>1455.6150298663124</v>
      </c>
      <c r="H79" s="5">
        <f t="shared" si="14"/>
        <v>0.1742404048421229</v>
      </c>
    </row>
    <row r="80" spans="1:8" ht="12.75">
      <c r="A80" s="2">
        <f>+xform!A83</f>
        <v>40602</v>
      </c>
      <c r="B80" s="5">
        <f>+xform!AA83</f>
        <v>0.005936434470569139</v>
      </c>
      <c r="C80" s="5">
        <f>+xform!P83</f>
        <v>0.013749659769547971</v>
      </c>
      <c r="D80" s="3">
        <f t="shared" si="10"/>
        <v>135130.7141477984</v>
      </c>
      <c r="E80" s="3">
        <f t="shared" si="11"/>
        <v>118516.67501056587</v>
      </c>
      <c r="F80" s="3">
        <f t="shared" si="12"/>
        <v>797.4605571591819</v>
      </c>
      <c r="G80" s="3">
        <f t="shared" si="13"/>
        <v>1607.4619041389378</v>
      </c>
      <c r="H80" s="5">
        <f t="shared" si="14"/>
        <v>0.1661403913723254</v>
      </c>
    </row>
    <row r="81" spans="1:8" ht="12.75">
      <c r="A81" s="2">
        <f>+xform!A84</f>
        <v>40633</v>
      </c>
      <c r="B81" s="5">
        <f>+xform!AA84</f>
        <v>-0.011383149029803155</v>
      </c>
      <c r="C81" s="5">
        <f>+xform!P84</f>
        <v>-0.019157778660209134</v>
      </c>
      <c r="D81" s="3">
        <f t="shared" si="10"/>
        <v>133592.50109015027</v>
      </c>
      <c r="E81" s="3">
        <f t="shared" si="11"/>
        <v>116246.1587831695</v>
      </c>
      <c r="F81" s="3">
        <f t="shared" si="12"/>
        <v>-1538.2130576481286</v>
      </c>
      <c r="G81" s="3">
        <f t="shared" si="13"/>
        <v>-2270.516227396365</v>
      </c>
      <c r="H81" s="5">
        <f t="shared" si="14"/>
        <v>0.17346342306980755</v>
      </c>
    </row>
    <row r="82" spans="1:8" ht="12.75">
      <c r="A82" s="2">
        <f>+xform!A85</f>
        <v>40662</v>
      </c>
      <c r="B82" s="5">
        <f>+xform!AA85</f>
        <v>-0.004970646209046848</v>
      </c>
      <c r="C82" s="5">
        <f>+xform!P85</f>
        <v>0.0031173486301912527</v>
      </c>
      <c r="D82" s="3">
        <f t="shared" si="10"/>
        <v>132928.4600310494</v>
      </c>
      <c r="E82" s="3">
        <f t="shared" si="11"/>
        <v>116608.5385870172</v>
      </c>
      <c r="F82" s="3">
        <f t="shared" si="12"/>
        <v>-664.0410591008549</v>
      </c>
      <c r="G82" s="3">
        <f t="shared" si="13"/>
        <v>362.37980384769617</v>
      </c>
      <c r="H82" s="5">
        <f t="shared" si="14"/>
        <v>0.16319921444032204</v>
      </c>
    </row>
    <row r="83" spans="1:8" ht="12.75">
      <c r="A83" s="2">
        <f>+xform!A86</f>
        <v>40694</v>
      </c>
      <c r="B83" s="5">
        <f>+xform!AA86</f>
        <v>0.009783132632469202</v>
      </c>
      <c r="C83" s="5">
        <f>+xform!P86</f>
        <v>-0.002422502618505684</v>
      </c>
      <c r="D83" s="3">
        <f t="shared" si="10"/>
        <v>134228.91678616303</v>
      </c>
      <c r="E83" s="3">
        <f t="shared" si="11"/>
        <v>116326.05409695004</v>
      </c>
      <c r="F83" s="3">
        <f t="shared" si="12"/>
        <v>1300.4567551136133</v>
      </c>
      <c r="G83" s="3">
        <f t="shared" si="13"/>
        <v>-282.48449006715964</v>
      </c>
      <c r="H83" s="5">
        <f t="shared" si="14"/>
        <v>0.17902862689212973</v>
      </c>
    </row>
    <row r="84" spans="1:8" ht="12.75">
      <c r="A84" s="2">
        <f>+xform!A87</f>
        <v>40724</v>
      </c>
      <c r="B84" s="5">
        <f>+xform!AA87</f>
        <v>-0.008383368621784898</v>
      </c>
      <c r="C84" s="5">
        <f>+xform!P87</f>
        <v>-0.007525937404923354</v>
      </c>
      <c r="D84" s="3">
        <f t="shared" si="10"/>
        <v>133103.62629704174</v>
      </c>
      <c r="E84" s="3">
        <f t="shared" si="11"/>
        <v>115450.59149525467</v>
      </c>
      <c r="F84" s="3">
        <f t="shared" si="12"/>
        <v>-1125.290489121282</v>
      </c>
      <c r="G84" s="3">
        <f t="shared" si="13"/>
        <v>-875.4626016953698</v>
      </c>
      <c r="H84" s="5">
        <f t="shared" si="14"/>
        <v>0.17653034801787082</v>
      </c>
    </row>
    <row r="85" spans="1:8" ht="12.75">
      <c r="A85" s="2">
        <f>+xform!A88</f>
        <v>40753</v>
      </c>
      <c r="B85" s="5">
        <f>+xform!AA88</f>
        <v>-0.005681309279426557</v>
      </c>
      <c r="C85" s="5">
        <f>+xform!P88</f>
        <v>-0.028087747930511043</v>
      </c>
      <c r="D85" s="3">
        <f t="shared" si="10"/>
        <v>132347.42342983503</v>
      </c>
      <c r="E85" s="3">
        <f t="shared" si="11"/>
        <v>112207.84438290755</v>
      </c>
      <c r="F85" s="3">
        <f t="shared" si="12"/>
        <v>-756.2028672067099</v>
      </c>
      <c r="G85" s="3">
        <f t="shared" si="13"/>
        <v>-3242.7471123471187</v>
      </c>
      <c r="H85" s="5">
        <f t="shared" si="14"/>
        <v>0.2013957904692747</v>
      </c>
    </row>
    <row r="86" spans="1:8" ht="12.75">
      <c r="A86" s="2">
        <f>+xform!A89</f>
        <v>40786</v>
      </c>
      <c r="B86" s="5">
        <f>+xform!AA89</f>
        <v>0.013662458727476604</v>
      </c>
      <c r="C86" s="5">
        <f>+xform!P89</f>
        <v>-0.05399031407442047</v>
      </c>
      <c r="D86" s="3">
        <f t="shared" si="10"/>
        <v>134155.61464013302</v>
      </c>
      <c r="E86" s="3">
        <f t="shared" si="11"/>
        <v>106149.70762306068</v>
      </c>
      <c r="F86" s="3">
        <f t="shared" si="12"/>
        <v>1808.191210297984</v>
      </c>
      <c r="G86" s="3">
        <f t="shared" si="13"/>
        <v>-6058.136759846879</v>
      </c>
      <c r="H86" s="5">
        <f t="shared" si="14"/>
        <v>0.2800590701707233</v>
      </c>
    </row>
    <row r="87" spans="1:8" ht="12.75">
      <c r="A87" s="2">
        <f>+xform!A90</f>
        <v>40816</v>
      </c>
      <c r="B87" s="5">
        <f>+xform!AA90</f>
        <v>-0.000153704272978894</v>
      </c>
      <c r="C87" s="5">
        <f>+xform!P90</f>
        <v>-0.01273430235195696</v>
      </c>
      <c r="D87" s="3">
        <f t="shared" si="10"/>
        <v>134134.99434891873</v>
      </c>
      <c r="E87" s="3">
        <f t="shared" si="11"/>
        <v>104797.9651516168</v>
      </c>
      <c r="F87" s="3">
        <f t="shared" si="12"/>
        <v>-20.620291214290773</v>
      </c>
      <c r="G87" s="3">
        <f t="shared" si="13"/>
        <v>-1351.742471443882</v>
      </c>
      <c r="H87" s="5">
        <f t="shared" si="14"/>
        <v>0.29337029197301945</v>
      </c>
    </row>
    <row r="88" spans="1:8" ht="12.75">
      <c r="A88" s="2">
        <f>+xform!A91</f>
        <v>40847</v>
      </c>
      <c r="B88" s="5">
        <f>+xform!AA91</f>
        <v>-0.016257269876908932</v>
      </c>
      <c r="C88" s="5">
        <f>+xform!P91</f>
        <v>0.04364329144046029</v>
      </c>
      <c r="D88" s="3">
        <f t="shared" si="10"/>
        <v>131954.3255458507</v>
      </c>
      <c r="E88" s="3">
        <f t="shared" si="11"/>
        <v>109371.69328709602</v>
      </c>
      <c r="F88" s="3">
        <f t="shared" si="12"/>
        <v>-2180.6688030680234</v>
      </c>
      <c r="G88" s="3">
        <f t="shared" si="13"/>
        <v>4573.728135479221</v>
      </c>
      <c r="H88" s="5">
        <f t="shared" si="14"/>
        <v>0.22582632258754698</v>
      </c>
    </row>
    <row r="89" spans="1:8" ht="12.75">
      <c r="A89" s="2">
        <f>+xform!A92</f>
        <v>40877</v>
      </c>
      <c r="B89" s="5">
        <f>+xform!AA92</f>
        <v>-0.030154972578760673</v>
      </c>
      <c r="C89" s="5">
        <f>+xform!P92</f>
        <v>-0.01769733458270567</v>
      </c>
      <c r="D89" s="3">
        <f t="shared" si="10"/>
        <v>127975.24647736672</v>
      </c>
      <c r="E89" s="3">
        <f t="shared" si="11"/>
        <v>107436.10583711723</v>
      </c>
      <c r="F89" s="3">
        <f t="shared" si="12"/>
        <v>-3979.0790684839885</v>
      </c>
      <c r="G89" s="3">
        <f t="shared" si="13"/>
        <v>-1935.5874499787897</v>
      </c>
      <c r="H89" s="5">
        <f t="shared" si="14"/>
        <v>0.20539140640249487</v>
      </c>
    </row>
    <row r="90" spans="1:8" ht="12.75">
      <c r="A90" s="2">
        <f>+xform!A93</f>
        <v>40907</v>
      </c>
      <c r="B90" s="5">
        <f>+xform!AA93</f>
        <v>0.03115537848605565</v>
      </c>
      <c r="C90" s="5">
        <f>+xform!P93</f>
        <v>0.02824884707516928</v>
      </c>
      <c r="D90" s="3">
        <f t="shared" si="10"/>
        <v>131962.36371821535</v>
      </c>
      <c r="E90" s="3">
        <f t="shared" si="11"/>
        <v>110471.05196126163</v>
      </c>
      <c r="F90" s="3">
        <f t="shared" si="12"/>
        <v>3987.117240848631</v>
      </c>
      <c r="G90" s="3">
        <f t="shared" si="13"/>
        <v>3034.946124144408</v>
      </c>
      <c r="H90" s="5">
        <f t="shared" si="14"/>
        <v>0.21491311756953713</v>
      </c>
    </row>
    <row r="91" spans="1:8" ht="12.75">
      <c r="A91" s="2">
        <f>+xform!A94</f>
        <v>40939</v>
      </c>
      <c r="B91" s="5">
        <f>+xform!AA94</f>
        <v>0.013832006800092778</v>
      </c>
      <c r="C91" s="5">
        <f>+xform!P94</f>
        <v>0.030260659821291645</v>
      </c>
      <c r="D91" s="3">
        <f t="shared" si="10"/>
        <v>133787.668030522</v>
      </c>
      <c r="E91" s="3">
        <f t="shared" si="11"/>
        <v>113813.9788847616</v>
      </c>
      <c r="F91" s="3">
        <f t="shared" si="12"/>
        <v>1825.30431230666</v>
      </c>
      <c r="G91" s="3">
        <f t="shared" si="13"/>
        <v>3342.9269234999665</v>
      </c>
      <c r="H91" s="5">
        <f t="shared" si="14"/>
        <v>0.1997368914576041</v>
      </c>
    </row>
    <row r="92" spans="1:8" ht="12.75">
      <c r="A92" s="2">
        <f>+xform!A95</f>
        <v>40968</v>
      </c>
      <c r="B92" s="5">
        <f>+xform!AA95</f>
        <v>0.013338414634146423</v>
      </c>
      <c r="C92" s="5">
        <f>+xform!P95</f>
        <v>0.02653807321171031</v>
      </c>
      <c r="D92" s="3">
        <f t="shared" si="10"/>
        <v>135572.18341964865</v>
      </c>
      <c r="E92" s="3">
        <f t="shared" si="11"/>
        <v>116834.38258892146</v>
      </c>
      <c r="F92" s="3">
        <f t="shared" si="12"/>
        <v>1784.5153891266382</v>
      </c>
      <c r="G92" s="3">
        <f t="shared" si="13"/>
        <v>3020.403704159864</v>
      </c>
      <c r="H92" s="5">
        <f t="shared" si="14"/>
        <v>0.1873780083072718</v>
      </c>
    </row>
    <row r="93" spans="1:8" ht="12.75">
      <c r="A93" s="2">
        <f>+xform!A96</f>
        <v>40998</v>
      </c>
      <c r="B93" s="5">
        <f>+xform!AA96</f>
        <v>-0.0024821361414064658</v>
      </c>
      <c r="C93" s="5">
        <f>+xform!P96</f>
        <v>0.0045210052886977105</v>
      </c>
      <c r="D93" s="3">
        <f t="shared" si="10"/>
        <v>135235.67480341336</v>
      </c>
      <c r="E93" s="3">
        <f t="shared" si="11"/>
        <v>117362.59145050771</v>
      </c>
      <c r="F93" s="3">
        <f t="shared" si="12"/>
        <v>-336.5086162352818</v>
      </c>
      <c r="G93" s="3">
        <f t="shared" si="13"/>
        <v>528.2088615862449</v>
      </c>
      <c r="H93" s="5">
        <f t="shared" si="14"/>
        <v>0.1787308335290565</v>
      </c>
    </row>
    <row r="94" spans="1:8" ht="12.75">
      <c r="A94" s="2">
        <f>+xform!A97</f>
        <v>41029</v>
      </c>
      <c r="B94" s="5">
        <f>+xform!AA97</f>
        <v>-0.003722865175966832</v>
      </c>
      <c r="C94" s="5">
        <f>+xform!P97</f>
        <v>-0.01874970196573232</v>
      </c>
      <c r="D94" s="3">
        <f t="shared" si="10"/>
        <v>134732.21061913937</v>
      </c>
      <c r="E94" s="3">
        <f t="shared" si="11"/>
        <v>115162.07783888468</v>
      </c>
      <c r="F94" s="3">
        <f t="shared" si="12"/>
        <v>-503.46418427399476</v>
      </c>
      <c r="G94" s="3">
        <f t="shared" si="13"/>
        <v>-2200.513611623028</v>
      </c>
      <c r="H94" s="5">
        <f t="shared" si="14"/>
        <v>0.1957013278025468</v>
      </c>
    </row>
    <row r="95" spans="1:8" ht="12.75">
      <c r="A95" s="2">
        <f>+xform!A98</f>
        <v>41060</v>
      </c>
      <c r="B95" s="5">
        <f>+xform!AA98</f>
        <v>0.004287775065900303</v>
      </c>
      <c r="C95" s="5">
        <f>+xform!P98</f>
        <v>-0.021076990171103125</v>
      </c>
      <c r="D95" s="3">
        <f t="shared" si="10"/>
        <v>135309.91203240573</v>
      </c>
      <c r="E95" s="3">
        <f t="shared" si="11"/>
        <v>112734.8078561907</v>
      </c>
      <c r="F95" s="3">
        <f t="shared" si="12"/>
        <v>577.7014132663608</v>
      </c>
      <c r="G95" s="3">
        <f t="shared" si="13"/>
        <v>-2427.269982693979</v>
      </c>
      <c r="H95" s="5">
        <f t="shared" si="14"/>
        <v>0.22575104176215022</v>
      </c>
    </row>
    <row r="96" spans="1:8" ht="12.75">
      <c r="A96" s="2">
        <f>+xform!A99</f>
        <v>41089</v>
      </c>
      <c r="B96" s="5">
        <f>+xform!AA99</f>
        <v>0.004555763929690857</v>
      </c>
      <c r="C96" s="5">
        <f>+xform!P99</f>
        <v>0.026951071626945596</v>
      </c>
      <c r="D96" s="3">
        <f t="shared" si="10"/>
        <v>135926.35204897262</v>
      </c>
      <c r="E96" s="3">
        <f t="shared" si="11"/>
        <v>115773.13173757285</v>
      </c>
      <c r="F96" s="3">
        <f t="shared" si="12"/>
        <v>616.4400165668922</v>
      </c>
      <c r="G96" s="3">
        <f t="shared" si="13"/>
        <v>3038.3238813821517</v>
      </c>
      <c r="H96" s="5">
        <f t="shared" si="14"/>
        <v>0.2015322031139979</v>
      </c>
    </row>
    <row r="97" spans="1:8" ht="12.75">
      <c r="A97" s="2">
        <f>+xform!A100</f>
        <v>41121</v>
      </c>
      <c r="B97" s="5">
        <f>+xform!AA100</f>
        <v>0.02817528130214811</v>
      </c>
      <c r="C97" s="5">
        <f>+xform!P100</f>
        <v>0.02170375829688337</v>
      </c>
      <c r="D97" s="3">
        <f t="shared" si="10"/>
        <v>139756.11525432725</v>
      </c>
      <c r="E97" s="3">
        <f t="shared" si="11"/>
        <v>118285.84380607837</v>
      </c>
      <c r="F97" s="3">
        <f t="shared" si="12"/>
        <v>3829.763205354626</v>
      </c>
      <c r="G97" s="3">
        <f t="shared" si="13"/>
        <v>2512.7120685055124</v>
      </c>
      <c r="H97" s="5">
        <f t="shared" si="14"/>
        <v>0.2147027144824889</v>
      </c>
    </row>
    <row r="98" spans="1:8" ht="12.75">
      <c r="A98" s="2">
        <f>+xform!A101</f>
        <v>41152</v>
      </c>
      <c r="B98" s="5">
        <f>+xform!AA101</f>
        <v>0.009023606850491979</v>
      </c>
      <c r="C98" s="5">
        <f>+xform!P101</f>
        <v>0.015744824018636815</v>
      </c>
      <c r="D98" s="3">
        <f t="shared" si="10"/>
        <v>141017.21949333436</v>
      </c>
      <c r="E98" s="3">
        <f t="shared" si="11"/>
        <v>120148.23360070103</v>
      </c>
      <c r="F98" s="3">
        <f t="shared" si="12"/>
        <v>1261.1042390071088</v>
      </c>
      <c r="G98" s="3">
        <f t="shared" si="13"/>
        <v>1862.3897946226643</v>
      </c>
      <c r="H98" s="5">
        <f t="shared" si="14"/>
        <v>0.2086898589263333</v>
      </c>
    </row>
    <row r="99" spans="1:8" ht="12.75">
      <c r="A99" s="2">
        <f>+xform!A102</f>
        <v>41180</v>
      </c>
      <c r="B99" s="5">
        <f>+xform!AA102</f>
        <v>0.016547547153090227</v>
      </c>
      <c r="C99" s="5">
        <f>+xform!P102</f>
        <v>0.010206876852218405</v>
      </c>
      <c r="D99" s="3">
        <f aca="true" t="shared" si="15" ref="D99:D107">+D98*(1+B99)</f>
        <v>143350.708582298</v>
      </c>
      <c r="E99" s="3">
        <f aca="true" t="shared" si="16" ref="E99:E107">+E98*(1+C99)</f>
        <v>121374.57182507495</v>
      </c>
      <c r="F99" s="3">
        <f aca="true" t="shared" si="17" ref="F99:F107">+D99-D98</f>
        <v>2333.48908896363</v>
      </c>
      <c r="G99" s="3">
        <f aca="true" t="shared" si="18" ref="G99:G107">+E99-E98</f>
        <v>1226.338224373918</v>
      </c>
      <c r="H99" s="5">
        <f aca="true" t="shared" si="19" ref="H99:H107">+(D99/D$2-1)-(E99/E$2-1)</f>
        <v>0.21976136757223053</v>
      </c>
    </row>
    <row r="100" spans="1:8" ht="12.75">
      <c r="A100" s="2">
        <f>+xform!A103</f>
        <v>41213</v>
      </c>
      <c r="B100" s="5">
        <f>+xform!AA103</f>
        <v>-0.0019328596077521814</v>
      </c>
      <c r="C100" s="5">
        <f>+xform!P103</f>
        <v>-0.0010382535865272498</v>
      </c>
      <c r="D100" s="3">
        <f t="shared" si="15"/>
        <v>143073.6317879366</v>
      </c>
      <c r="E100" s="3">
        <f t="shared" si="16"/>
        <v>121248.55424056436</v>
      </c>
      <c r="F100" s="3">
        <f t="shared" si="17"/>
        <v>-277.0767943613755</v>
      </c>
      <c r="G100" s="3">
        <f t="shared" si="18"/>
        <v>-126.01758451058413</v>
      </c>
      <c r="H100" s="5">
        <f t="shared" si="19"/>
        <v>0.21825077547372262</v>
      </c>
    </row>
    <row r="101" spans="1:8" ht="12.75">
      <c r="A101" s="2">
        <f>+xform!A104</f>
        <v>41243</v>
      </c>
      <c r="B101" s="5">
        <f>+xform!AA104</f>
        <v>0.012536356501986208</v>
      </c>
      <c r="C101" s="5">
        <f>+xform!P104</f>
        <v>0.014459635395150048</v>
      </c>
      <c r="D101" s="3">
        <f t="shared" si="15"/>
        <v>144867.2538420641</v>
      </c>
      <c r="E101" s="3">
        <f t="shared" si="16"/>
        <v>123001.764127072</v>
      </c>
      <c r="F101" s="3">
        <f t="shared" si="17"/>
        <v>1793.6220541274815</v>
      </c>
      <c r="G101" s="3">
        <f t="shared" si="18"/>
        <v>1753.2098865076405</v>
      </c>
      <c r="H101" s="5">
        <f t="shared" si="19"/>
        <v>0.21865489714992092</v>
      </c>
    </row>
    <row r="102" spans="1:8" ht="12.75">
      <c r="A102" s="2">
        <f>+xform!A105</f>
        <v>41271</v>
      </c>
      <c r="B102" s="5">
        <f>+xform!AA105</f>
        <v>-0.0006011785214739729</v>
      </c>
      <c r="C102" s="5">
        <f>+xform!P105</f>
        <v>0.0027273541862356983</v>
      </c>
      <c r="D102" s="3">
        <f t="shared" si="15"/>
        <v>144780.16276058933</v>
      </c>
      <c r="E102" s="3">
        <f t="shared" si="16"/>
        <v>123337.23350337835</v>
      </c>
      <c r="F102" s="3">
        <f t="shared" si="17"/>
        <v>-87.09108147476218</v>
      </c>
      <c r="G102" s="3">
        <f t="shared" si="18"/>
        <v>335.46937630634056</v>
      </c>
      <c r="H102" s="5">
        <f t="shared" si="19"/>
        <v>0.21442929257210985</v>
      </c>
    </row>
    <row r="103" spans="1:8" ht="12.75">
      <c r="A103" s="2">
        <f>+xform!A106</f>
        <v>41305</v>
      </c>
      <c r="B103" s="5">
        <f>+xform!AA106</f>
        <v>0.00555911363873544</v>
      </c>
      <c r="C103" s="5">
        <f>+xform!P106</f>
        <v>0.017604871177793965</v>
      </c>
      <c r="D103" s="3">
        <f t="shared" si="15"/>
        <v>145585.01213801006</v>
      </c>
      <c r="E103" s="3">
        <f t="shared" si="16"/>
        <v>125508.5696106308</v>
      </c>
      <c r="F103" s="3">
        <f t="shared" si="17"/>
        <v>804.8493774207309</v>
      </c>
      <c r="G103" s="3">
        <f t="shared" si="18"/>
        <v>2171.3361072524567</v>
      </c>
      <c r="H103" s="5">
        <f t="shared" si="19"/>
        <v>0.20076442527379257</v>
      </c>
    </row>
    <row r="104" spans="1:8" ht="12.75">
      <c r="A104" s="2">
        <f>+xform!A107</f>
        <v>41333</v>
      </c>
      <c r="B104" s="5">
        <f>+xform!AA107</f>
        <v>0.014476355021387232</v>
      </c>
      <c r="C104" s="5">
        <f>+xform!P107</f>
        <v>0.0073382662056963215</v>
      </c>
      <c r="D104" s="3">
        <f t="shared" si="15"/>
        <v>147692.55245951287</v>
      </c>
      <c r="E104" s="3">
        <f t="shared" si="16"/>
        <v>126429.58490552977</v>
      </c>
      <c r="F104" s="3">
        <f t="shared" si="17"/>
        <v>2107.5403215028055</v>
      </c>
      <c r="G104" s="3">
        <f t="shared" si="18"/>
        <v>921.0152948989708</v>
      </c>
      <c r="H104" s="5">
        <f t="shared" si="19"/>
        <v>0.21262967553983092</v>
      </c>
    </row>
    <row r="105" spans="1:8" ht="12.75">
      <c r="A105" s="2">
        <f>+xform!A108</f>
        <v>41361</v>
      </c>
      <c r="B105" s="5">
        <f>+xform!AA108</f>
        <v>0.020543079134431565</v>
      </c>
      <c r="C105" s="5">
        <f>+xform!P108</f>
        <v>0.016387361967717163</v>
      </c>
      <c r="D105" s="3">
        <f t="shared" si="15"/>
        <v>150726.61225225482</v>
      </c>
      <c r="E105" s="3">
        <f t="shared" si="16"/>
        <v>128501.4322768049</v>
      </c>
      <c r="F105" s="3">
        <f t="shared" si="17"/>
        <v>3034.0597927419585</v>
      </c>
      <c r="G105" s="3">
        <f t="shared" si="18"/>
        <v>2071.8473712751293</v>
      </c>
      <c r="H105" s="5">
        <f t="shared" si="19"/>
        <v>0.22225179975449927</v>
      </c>
    </row>
    <row r="106" spans="1:8" ht="12.75">
      <c r="A106" s="2">
        <f>+xform!A109</f>
        <v>41394</v>
      </c>
      <c r="B106" s="5">
        <f>+xform!AA109</f>
        <v>0.021558453668733556</v>
      </c>
      <c r="C106" s="5">
        <f>+xform!P109</f>
        <v>0.014097804733518038</v>
      </c>
      <c r="D106" s="3">
        <f t="shared" si="15"/>
        <v>153976.04493914024</v>
      </c>
      <c r="E106" s="3">
        <f t="shared" si="16"/>
        <v>130313.0203770207</v>
      </c>
      <c r="F106" s="3">
        <f t="shared" si="17"/>
        <v>3249.4326868854114</v>
      </c>
      <c r="G106" s="3">
        <f t="shared" si="18"/>
        <v>1811.5881002157985</v>
      </c>
      <c r="H106" s="5">
        <f t="shared" si="19"/>
        <v>0.23663024562119528</v>
      </c>
    </row>
    <row r="107" spans="1:8" ht="12.75">
      <c r="A107" s="2">
        <f>+xform!A110</f>
        <v>41425</v>
      </c>
      <c r="B107" s="5">
        <f>+xform!AA110</f>
        <v>0.014915642004690635</v>
      </c>
      <c r="C107" s="5">
        <f>+xform!P110</f>
        <v>0.026571565925162712</v>
      </c>
      <c r="D107" s="3">
        <f t="shared" si="15"/>
        <v>156272.6965027506</v>
      </c>
      <c r="E107" s="3">
        <f t="shared" si="16"/>
        <v>133775.64138887578</v>
      </c>
      <c r="F107" s="3">
        <f t="shared" si="17"/>
        <v>2296.6515636103577</v>
      </c>
      <c r="G107" s="3">
        <f t="shared" si="18"/>
        <v>3462.6210118550807</v>
      </c>
      <c r="H107" s="5">
        <f t="shared" si="19"/>
        <v>0.2249705511387481</v>
      </c>
    </row>
    <row r="108" spans="1:8" ht="12.75">
      <c r="A108" s="2">
        <f>+xform!A111</f>
        <v>41455</v>
      </c>
      <c r="B108" s="5">
        <f>+xform!AA111</f>
        <v>-0.018177902257557933</v>
      </c>
      <c r="C108" s="5">
        <f>+xform!P111</f>
        <v>-0.029953838816666977</v>
      </c>
      <c r="D108" s="3">
        <f aca="true" t="shared" si="20" ref="D108:E110">+D107*(1+B108)</f>
        <v>153431.98670019858</v>
      </c>
      <c r="E108" s="3">
        <f t="shared" si="20"/>
        <v>129768.54738911714</v>
      </c>
      <c r="F108" s="3">
        <f aca="true" t="shared" si="21" ref="F108:G110">+D108-D107</f>
        <v>-2840.70980255201</v>
      </c>
      <c r="G108" s="3">
        <f t="shared" si="21"/>
        <v>-4007.0939997586393</v>
      </c>
      <c r="H108" s="5">
        <f aca="true" t="shared" si="22" ref="H108:H113">+(D108/D$2-1)-(E108/E$2-1)</f>
        <v>0.23663439311081436</v>
      </c>
    </row>
    <row r="109" spans="1:8" ht="12.75">
      <c r="A109" s="2">
        <f>+xform!A112</f>
        <v>41486</v>
      </c>
      <c r="B109" s="5">
        <f>+xform!AA112</f>
        <v>0.007676131914601292</v>
      </c>
      <c r="C109" s="5">
        <f>+xform!P112</f>
        <v>0.022861900267795797</v>
      </c>
      <c r="D109" s="3">
        <f t="shared" si="20"/>
        <v>154609.75087002866</v>
      </c>
      <c r="E109" s="3">
        <f t="shared" si="20"/>
        <v>132735.30297742388</v>
      </c>
      <c r="F109" s="3">
        <f t="shared" si="21"/>
        <v>1177.7641698300722</v>
      </c>
      <c r="G109" s="3">
        <f t="shared" si="21"/>
        <v>2966.75558830674</v>
      </c>
      <c r="H109" s="5">
        <f t="shared" si="22"/>
        <v>0.21874447892604776</v>
      </c>
    </row>
    <row r="110" spans="1:8" ht="12.75">
      <c r="A110" s="2">
        <f>+xform!A113</f>
        <v>41516</v>
      </c>
      <c r="B110" s="5">
        <f>+xform!AA113</f>
        <v>-0.008018648283846571</v>
      </c>
      <c r="C110" s="5">
        <f>+xform!P113</f>
        <v>-0.016207519785594367</v>
      </c>
      <c r="D110" s="3">
        <f t="shared" si="20"/>
        <v>153369.98965654874</v>
      </c>
      <c r="E110" s="3">
        <f t="shared" si="20"/>
        <v>130583.99292817042</v>
      </c>
      <c r="F110" s="3">
        <f t="shared" si="21"/>
        <v>-1239.7612134799128</v>
      </c>
      <c r="G110" s="3">
        <f t="shared" si="21"/>
        <v>-2151.3100492534577</v>
      </c>
      <c r="H110" s="5">
        <f t="shared" si="22"/>
        <v>0.2278599672837831</v>
      </c>
    </row>
    <row r="111" spans="1:8" ht="12.75">
      <c r="A111" s="2">
        <f>+xform!A114</f>
        <v>41547</v>
      </c>
      <c r="B111" s="5">
        <f>+xform!AA114</f>
        <v>0.00802850280669635</v>
      </c>
      <c r="C111" s="5">
        <f>+xform!P114</f>
        <v>0.022235520273830623</v>
      </c>
      <c r="D111" s="3">
        <f aca="true" t="shared" si="23" ref="D111:E113">+D110*(1+B111)</f>
        <v>154601.32104896934</v>
      </c>
      <c r="E111" s="3">
        <f t="shared" si="23"/>
        <v>133487.59595036253</v>
      </c>
      <c r="F111" s="3">
        <f aca="true" t="shared" si="24" ref="F111:G113">+D111-D110</f>
        <v>1231.3313924206013</v>
      </c>
      <c r="G111" s="3">
        <f t="shared" si="24"/>
        <v>2903.60302219211</v>
      </c>
      <c r="H111" s="5">
        <f t="shared" si="22"/>
        <v>0.21113725098606828</v>
      </c>
    </row>
    <row r="112" spans="1:8" ht="12.75">
      <c r="A112" s="2">
        <f>+xform!A115</f>
        <v>41578</v>
      </c>
      <c r="B112" s="5">
        <f>+xform!AA115</f>
        <v>0.028004734048304766</v>
      </c>
      <c r="C112" s="5">
        <f>+xform!P115</f>
        <v>0.036896078060221375</v>
      </c>
      <c r="D112" s="3">
        <f t="shared" si="23"/>
        <v>158930.8899284623</v>
      </c>
      <c r="E112" s="3">
        <f t="shared" si="23"/>
        <v>138412.76471061842</v>
      </c>
      <c r="F112" s="3">
        <f t="shared" si="24"/>
        <v>4329.568879492959</v>
      </c>
      <c r="G112" s="3">
        <f t="shared" si="24"/>
        <v>4925.168760255881</v>
      </c>
      <c r="H112" s="5">
        <f t="shared" si="22"/>
        <v>0.20518125217843886</v>
      </c>
    </row>
    <row r="113" spans="1:8" ht="12.75">
      <c r="A113" s="2">
        <f>+xform!A116</f>
        <v>41607</v>
      </c>
      <c r="B113" s="5">
        <f>+xform!AA116</f>
        <v>0.007219078277041932</v>
      </c>
      <c r="C113" s="5">
        <f>+xform!P116</f>
        <v>0.013252542159397439</v>
      </c>
      <c r="D113" s="3">
        <f t="shared" si="23"/>
        <v>160078.2244634958</v>
      </c>
      <c r="E113" s="3">
        <f t="shared" si="23"/>
        <v>140247.08571034463</v>
      </c>
      <c r="F113" s="3">
        <f t="shared" si="24"/>
        <v>1147.3345350335003</v>
      </c>
      <c r="G113" s="3">
        <f t="shared" si="24"/>
        <v>1834.3209997262165</v>
      </c>
      <c r="H113" s="5">
        <f t="shared" si="22"/>
        <v>0.19831138753151167</v>
      </c>
    </row>
    <row r="114" spans="1:8" ht="12.75">
      <c r="A114" s="2">
        <f>+xform!A117</f>
        <v>41638</v>
      </c>
      <c r="B114" s="5">
        <f>+xform!AA117</f>
        <v>-0.003527061571736035</v>
      </c>
      <c r="C114" s="5">
        <f>+xform!P117</f>
        <v>-0.0011720527051801266</v>
      </c>
      <c r="D114" s="3">
        <f aca="true" t="shared" si="25" ref="D114:E116">+D113*(1+B114)</f>
        <v>159513.6187095189</v>
      </c>
      <c r="E114" s="3">
        <f t="shared" si="25"/>
        <v>140082.7087341442</v>
      </c>
      <c r="F114" s="3">
        <f aca="true" t="shared" si="26" ref="F114:G116">+D114-D113</f>
        <v>-564.6057539769099</v>
      </c>
      <c r="G114" s="3">
        <f t="shared" si="26"/>
        <v>-164.37697620043764</v>
      </c>
      <c r="H114" s="5">
        <f aca="true" t="shared" si="27" ref="H114:H119">+(D114/D$2-1)-(E114/E$2-1)</f>
        <v>0.1943090997537471</v>
      </c>
    </row>
    <row r="115" spans="1:8" ht="12.75">
      <c r="A115" s="2">
        <f>+xform!A118</f>
        <v>41670</v>
      </c>
      <c r="B115" s="5">
        <f>+xform!AA118</f>
        <v>-0.0035227276645213353</v>
      </c>
      <c r="C115" s="5">
        <f>+xform!P118</f>
        <v>-0.007927909428521018</v>
      </c>
      <c r="D115" s="3">
        <f t="shared" si="25"/>
        <v>158951.69567202296</v>
      </c>
      <c r="E115" s="3">
        <f t="shared" si="25"/>
        <v>138972.145706798</v>
      </c>
      <c r="F115" s="3">
        <f t="shared" si="26"/>
        <v>-561.9230374959297</v>
      </c>
      <c r="G115" s="3">
        <f t="shared" si="26"/>
        <v>-1110.5630273461866</v>
      </c>
      <c r="H115" s="5">
        <f t="shared" si="27"/>
        <v>0.19979549965224952</v>
      </c>
    </row>
    <row r="116" spans="1:8" ht="12.75">
      <c r="A116" s="2">
        <f>+xform!A119</f>
        <v>41698</v>
      </c>
      <c r="B116" s="5">
        <f>+xform!AA119</f>
        <v>0.009261983566188629</v>
      </c>
      <c r="C116" s="5">
        <f>+xform!P119</f>
        <v>0.023867135627716796</v>
      </c>
      <c r="D116" s="3">
        <f t="shared" si="25"/>
        <v>160423.90366515506</v>
      </c>
      <c r="E116" s="3">
        <f t="shared" si="25"/>
        <v>142289.01275685697</v>
      </c>
      <c r="F116" s="3">
        <f t="shared" si="26"/>
        <v>1472.2079931320914</v>
      </c>
      <c r="G116" s="3">
        <f t="shared" si="26"/>
        <v>3316.867050058965</v>
      </c>
      <c r="H116" s="5">
        <f t="shared" si="27"/>
        <v>0.18134890908298096</v>
      </c>
    </row>
    <row r="117" spans="1:8" ht="12.75">
      <c r="A117" s="2">
        <f>+xform!A120</f>
        <v>41729</v>
      </c>
      <c r="B117" s="5">
        <f>+xform!AA120</f>
        <v>0.011461850435587291</v>
      </c>
      <c r="C117" s="5">
        <f>+xform!P120</f>
        <v>0.008390842855253532</v>
      </c>
      <c r="D117" s="3">
        <f aca="true" t="shared" si="28" ref="D117:E119">+D116*(1+B117)</f>
        <v>162262.65845525812</v>
      </c>
      <c r="E117" s="3">
        <f t="shared" si="28"/>
        <v>143482.93750292892</v>
      </c>
      <c r="F117" s="3">
        <f aca="true" t="shared" si="29" ref="F117:G119">+D117-D116</f>
        <v>1838.754790103063</v>
      </c>
      <c r="G117" s="3">
        <f t="shared" si="29"/>
        <v>1193.924746071949</v>
      </c>
      <c r="H117" s="5">
        <f t="shared" si="27"/>
        <v>0.18779720952329182</v>
      </c>
    </row>
    <row r="118" spans="1:8" ht="12.75">
      <c r="A118" s="2">
        <f>+xform!A121</f>
        <v>41759</v>
      </c>
      <c r="B118" s="5">
        <f>+xform!AA121</f>
        <v>0.002214071003733391</v>
      </c>
      <c r="C118" s="5">
        <f>+xform!P121</f>
        <v>7.580002240596987E-05</v>
      </c>
      <c r="D118" s="3">
        <f t="shared" si="28"/>
        <v>162621.91950233263</v>
      </c>
      <c r="E118" s="3">
        <f t="shared" si="28"/>
        <v>143493.81351280652</v>
      </c>
      <c r="F118" s="3">
        <f t="shared" si="29"/>
        <v>359.26104707451304</v>
      </c>
      <c r="G118" s="3">
        <f t="shared" si="29"/>
        <v>10.876009877596516</v>
      </c>
      <c r="H118" s="5">
        <f t="shared" si="27"/>
        <v>0.191281059895261</v>
      </c>
    </row>
    <row r="119" spans="1:8" ht="12.75">
      <c r="A119" s="2">
        <f>+xform!A122</f>
        <v>41789</v>
      </c>
      <c r="B119" s="5">
        <f>+xform!AA122</f>
        <v>0.026114046623350484</v>
      </c>
      <c r="C119" s="5">
        <f>+xform!P122</f>
        <v>0.031925677830608776</v>
      </c>
      <c r="D119" s="3">
        <f t="shared" si="28"/>
        <v>166868.6358901953</v>
      </c>
      <c r="E119" s="3">
        <f t="shared" si="28"/>
        <v>148074.95077370183</v>
      </c>
      <c r="F119" s="3">
        <f t="shared" si="29"/>
        <v>4246.71638786266</v>
      </c>
      <c r="G119" s="3">
        <f t="shared" si="29"/>
        <v>4581.13726089531</v>
      </c>
      <c r="H119" s="5">
        <f t="shared" si="27"/>
        <v>0.18793685116493464</v>
      </c>
    </row>
    <row r="120" spans="1:8" ht="12.75">
      <c r="A120" s="2">
        <f>+xform!A123</f>
        <v>41820</v>
      </c>
      <c r="B120" s="5">
        <f>+xform!AA123</f>
        <v>0.012909379562238699</v>
      </c>
      <c r="C120" s="5">
        <f>+xform!P123</f>
        <v>0.00870636252973349</v>
      </c>
      <c r="D120" s="3">
        <f aca="true" t="shared" si="30" ref="D120:E122">+D119*(1+B120)</f>
        <v>169022.80644793482</v>
      </c>
      <c r="E120" s="3">
        <f t="shared" si="30"/>
        <v>149364.14497671011</v>
      </c>
      <c r="F120" s="3">
        <f aca="true" t="shared" si="31" ref="F120:G122">+D120-D119</f>
        <v>2154.1705577395333</v>
      </c>
      <c r="G120" s="3">
        <f t="shared" si="31"/>
        <v>1289.1942030082864</v>
      </c>
      <c r="H120" s="5">
        <f aca="true" t="shared" si="32" ref="H120:H125">+(D120/D$2-1)-(E120/E$2-1)</f>
        <v>0.19658661471224703</v>
      </c>
    </row>
    <row r="121" spans="1:8" ht="12.75">
      <c r="A121" s="2">
        <f>+xform!A124</f>
        <v>41851</v>
      </c>
      <c r="B121" s="5">
        <f>+xform!AA124</f>
        <v>0.01048614390755221</v>
      </c>
      <c r="C121" s="5">
        <f>+xform!P124</f>
        <v>-0.011338815865781924</v>
      </c>
      <c r="D121" s="3">
        <f t="shared" si="30"/>
        <v>170795.20392000623</v>
      </c>
      <c r="E121" s="3">
        <f t="shared" si="30"/>
        <v>147670.53243986925</v>
      </c>
      <c r="F121" s="3">
        <f t="shared" si="31"/>
        <v>1772.3974720714032</v>
      </c>
      <c r="G121" s="3">
        <f t="shared" si="31"/>
        <v>-1693.6125368408684</v>
      </c>
      <c r="H121" s="5">
        <f t="shared" si="32"/>
        <v>0.2312467148013697</v>
      </c>
    </row>
    <row r="122" spans="1:8" ht="12.75">
      <c r="A122" s="2">
        <f>+xform!A125</f>
        <v>41880</v>
      </c>
      <c r="B122" s="5">
        <f>+xform!AA125</f>
        <v>0.028300266037937893</v>
      </c>
      <c r="C122" s="5">
        <f>+xform!P125</f>
        <v>0.022470855391141797</v>
      </c>
      <c r="D122" s="3">
        <f t="shared" si="30"/>
        <v>175628.75362894626</v>
      </c>
      <c r="E122" s="3">
        <f t="shared" si="30"/>
        <v>150988.81561985845</v>
      </c>
      <c r="F122" s="3">
        <f t="shared" si="31"/>
        <v>4833.5497089400305</v>
      </c>
      <c r="G122" s="3">
        <f t="shared" si="31"/>
        <v>3318.283179989201</v>
      </c>
      <c r="H122" s="5">
        <f t="shared" si="32"/>
        <v>0.24639938009087814</v>
      </c>
    </row>
    <row r="123" spans="1:8" ht="12.75">
      <c r="A123" s="2">
        <f>+xform!A126</f>
        <v>41912</v>
      </c>
      <c r="B123" s="5">
        <f>+xform!AA126</f>
        <v>0.004097848639414172</v>
      </c>
      <c r="C123" s="5">
        <f>+xform!P126</f>
        <v>0.01792546748293902</v>
      </c>
      <c r="D123" s="3">
        <f aca="true" t="shared" si="33" ref="D123:E125">+D122*(1+B123)</f>
        <v>176348.45367804662</v>
      </c>
      <c r="E123" s="3">
        <f t="shared" si="33"/>
        <v>153695.3607245397</v>
      </c>
      <c r="F123" s="3">
        <f aca="true" t="shared" si="34" ref="F123:G125">+D123-D122</f>
        <v>719.7000491003564</v>
      </c>
      <c r="G123" s="3">
        <f t="shared" si="34"/>
        <v>2706.5451046812523</v>
      </c>
      <c r="H123" s="5">
        <f t="shared" si="32"/>
        <v>0.22653092953506904</v>
      </c>
    </row>
    <row r="124" spans="1:8" ht="12.75">
      <c r="A124" s="2">
        <f>+xform!A127</f>
        <v>41943</v>
      </c>
      <c r="B124" s="5">
        <f>+xform!AA127</f>
        <v>0.006142640800423475</v>
      </c>
      <c r="C124" s="5">
        <f>+xform!P127</f>
        <v>-0.0038346336516256073</v>
      </c>
      <c r="D124" s="3">
        <f t="shared" si="33"/>
        <v>177431.69888470098</v>
      </c>
      <c r="E124" s="3">
        <f t="shared" si="33"/>
        <v>153105.99532220664</v>
      </c>
      <c r="F124" s="3">
        <f t="shared" si="34"/>
        <v>1083.2452066543628</v>
      </c>
      <c r="G124" s="3">
        <f t="shared" si="34"/>
        <v>-589.36540233306</v>
      </c>
      <c r="H124" s="5">
        <f t="shared" si="32"/>
        <v>0.2432570356249435</v>
      </c>
    </row>
    <row r="125" spans="1:8" ht="12.75">
      <c r="A125" s="2">
        <f>+xform!A128</f>
        <v>41973</v>
      </c>
      <c r="B125" s="5">
        <f>+xform!AA128</f>
        <v>0.01929309760766101</v>
      </c>
      <c r="C125" s="5">
        <f>+xform!P128</f>
        <v>0.02825836297900519</v>
      </c>
      <c r="D125" s="3">
        <f t="shared" si="33"/>
        <v>180854.90596997665</v>
      </c>
      <c r="E125" s="3">
        <f t="shared" si="33"/>
        <v>157432.5201122834</v>
      </c>
      <c r="F125" s="3">
        <f t="shared" si="34"/>
        <v>3423.2070852756733</v>
      </c>
      <c r="G125" s="3">
        <f t="shared" si="34"/>
        <v>4326.524790076772</v>
      </c>
      <c r="H125" s="5">
        <f t="shared" si="32"/>
        <v>0.2342238585769323</v>
      </c>
    </row>
    <row r="126" spans="1:8" ht="12.75">
      <c r="A126" s="2">
        <f>+xform!A129</f>
        <v>42004</v>
      </c>
      <c r="B126" s="5">
        <f>+xform!AA129</f>
        <v>0.010883278208519372</v>
      </c>
      <c r="C126" s="5">
        <f>+xform!P129</f>
        <v>0.0017432801861860022</v>
      </c>
      <c r="D126" s="3">
        <f aca="true" t="shared" si="35" ref="D126:E128">+D125*(1+B126)</f>
        <v>182823.2002270235</v>
      </c>
      <c r="E126" s="3">
        <f t="shared" si="35"/>
        <v>157706.9691052565</v>
      </c>
      <c r="F126" s="3">
        <f aca="true" t="shared" si="36" ref="F126:G128">+D126-D125</f>
        <v>1968.2942570468585</v>
      </c>
      <c r="G126" s="3">
        <f t="shared" si="36"/>
        <v>274.4489929730771</v>
      </c>
      <c r="H126" s="5">
        <f aca="true" t="shared" si="37" ref="H126:H131">+(D126/D$2-1)-(E126/E$2-1)</f>
        <v>0.2511623112176704</v>
      </c>
    </row>
    <row r="127" spans="1:8" ht="12.75">
      <c r="A127" s="2">
        <f>+xform!A130</f>
        <v>42035</v>
      </c>
      <c r="B127" s="5">
        <f>+xform!AA130</f>
        <v>0.016291721056789003</v>
      </c>
      <c r="C127" s="5">
        <f>+xform!P130</f>
        <v>0.03380563190876251</v>
      </c>
      <c r="D127" s="3">
        <f t="shared" si="35"/>
        <v>185801.70480783167</v>
      </c>
      <c r="E127" s="3">
        <f t="shared" si="35"/>
        <v>163038.35285227536</v>
      </c>
      <c r="F127" s="3">
        <f t="shared" si="36"/>
        <v>2978.504580808163</v>
      </c>
      <c r="G127" s="3">
        <f t="shared" si="36"/>
        <v>5331.383747018874</v>
      </c>
      <c r="H127" s="5">
        <f t="shared" si="37"/>
        <v>0.227633519555563</v>
      </c>
    </row>
    <row r="128" spans="1:8" ht="12.75">
      <c r="A128" s="2">
        <f>+xform!A131</f>
        <v>42062</v>
      </c>
      <c r="B128" s="5">
        <f>+xform!AA131</f>
        <v>0.008881248405584545</v>
      </c>
      <c r="C128" s="5">
        <f>+xform!P131</f>
        <v>0.042391755668464676</v>
      </c>
      <c r="D128" s="3">
        <f t="shared" si="35"/>
        <v>187451.8559024111</v>
      </c>
      <c r="E128" s="3">
        <f t="shared" si="35"/>
        <v>169949.83487097797</v>
      </c>
      <c r="F128" s="3">
        <f t="shared" si="36"/>
        <v>1650.151094579429</v>
      </c>
      <c r="G128" s="3">
        <f t="shared" si="36"/>
        <v>6911.482018702605</v>
      </c>
      <c r="H128" s="5">
        <f t="shared" si="37"/>
        <v>0.17502021031433124</v>
      </c>
    </row>
    <row r="129" spans="1:8" ht="12.75">
      <c r="A129" s="2">
        <v>42094</v>
      </c>
      <c r="B129" s="5">
        <f>+xform!AA132</f>
        <v>0.008547713420851087</v>
      </c>
      <c r="C129" s="5">
        <f>+xform!P132</f>
        <v>0.02072885270643219</v>
      </c>
      <c r="D129" s="3">
        <f aca="true" t="shared" si="38" ref="D129:E131">+D128*(1+B129)</f>
        <v>189054.1406468716</v>
      </c>
      <c r="E129" s="3">
        <f t="shared" si="38"/>
        <v>173472.69996550094</v>
      </c>
      <c r="F129" s="3">
        <f aca="true" t="shared" si="39" ref="F129:G131">+D129-D128</f>
        <v>1602.284744460485</v>
      </c>
      <c r="G129" s="3">
        <f t="shared" si="39"/>
        <v>3522.8650945229747</v>
      </c>
      <c r="H129" s="5">
        <f t="shared" si="37"/>
        <v>0.1558144068137064</v>
      </c>
    </row>
    <row r="130" spans="1:8" ht="12.75">
      <c r="A130" s="2">
        <v>42124</v>
      </c>
      <c r="B130" s="5">
        <f>+xform!AA133</f>
        <v>-0.012016499642140075</v>
      </c>
      <c r="C130" s="5">
        <f>+xform!P133</f>
        <v>-0.017447643916798615</v>
      </c>
      <c r="D130" s="3">
        <f t="shared" si="38"/>
        <v>186782.37163344337</v>
      </c>
      <c r="E130" s="3">
        <f t="shared" si="38"/>
        <v>170446.01006721723</v>
      </c>
      <c r="F130" s="3">
        <f t="shared" si="39"/>
        <v>-2271.7690134282166</v>
      </c>
      <c r="G130" s="3">
        <f t="shared" si="39"/>
        <v>-3026.6898982837156</v>
      </c>
      <c r="H130" s="5">
        <f t="shared" si="37"/>
        <v>0.16336361566226154</v>
      </c>
    </row>
    <row r="131" spans="1:8" ht="12.75">
      <c r="A131" s="2">
        <v>42153</v>
      </c>
      <c r="B131" s="5">
        <f>+xform!AA134</f>
        <v>0.0010179795626604968</v>
      </c>
      <c r="C131" s="5">
        <f>+xform!P134</f>
        <v>0.009159176318891127</v>
      </c>
      <c r="D131" s="3">
        <f t="shared" si="38"/>
        <v>186972.5122704315</v>
      </c>
      <c r="E131" s="3">
        <f t="shared" si="38"/>
        <v>172007.15512627436</v>
      </c>
      <c r="F131" s="3">
        <f t="shared" si="39"/>
        <v>190.1406369881297</v>
      </c>
      <c r="G131" s="3">
        <f t="shared" si="39"/>
        <v>1561.145059057133</v>
      </c>
      <c r="H131" s="5">
        <f t="shared" si="37"/>
        <v>0.14965357144157143</v>
      </c>
    </row>
    <row r="132" spans="1:8" ht="12.75">
      <c r="A132" s="2">
        <v>42185</v>
      </c>
      <c r="B132" s="5">
        <f>+xform!AA135</f>
        <v>-0.01557459059649997</v>
      </c>
      <c r="C132" s="5">
        <f>+xform!P135</f>
        <v>-0.030363927551484336</v>
      </c>
      <c r="D132" s="3">
        <f aca="true" t="shared" si="40" ref="D132:E134">+D131*(1+B132)</f>
        <v>184060.49193902046</v>
      </c>
      <c r="E132" s="3">
        <f t="shared" si="40"/>
        <v>166784.34232968325</v>
      </c>
      <c r="F132" s="3">
        <f aca="true" t="shared" si="41" ref="F132:G134">+D132-D131</f>
        <v>-2912.0203314110404</v>
      </c>
      <c r="G132" s="3">
        <f t="shared" si="41"/>
        <v>-5222.812796591112</v>
      </c>
      <c r="H132" s="5">
        <f aca="true" t="shared" si="42" ref="H132:H137">+(D132/D$2-1)-(E132/E$2-1)</f>
        <v>0.1727614960933721</v>
      </c>
    </row>
    <row r="133" spans="1:8" ht="12.75">
      <c r="A133" s="2">
        <v>42216</v>
      </c>
      <c r="B133" s="5">
        <f>+xform!AA136</f>
        <v>0.01524864856174789</v>
      </c>
      <c r="C133" s="5">
        <f>+xform!P136</f>
        <v>0.0159697393928685</v>
      </c>
      <c r="D133" s="3">
        <f t="shared" si="40"/>
        <v>186867.165694701</v>
      </c>
      <c r="E133" s="3">
        <f t="shared" si="40"/>
        <v>169447.84481149924</v>
      </c>
      <c r="F133" s="3">
        <f t="shared" si="41"/>
        <v>2806.673755680531</v>
      </c>
      <c r="G133" s="3">
        <f t="shared" si="41"/>
        <v>2663.5024818159873</v>
      </c>
      <c r="H133" s="5">
        <f t="shared" si="42"/>
        <v>0.1741932088320175</v>
      </c>
    </row>
    <row r="134" spans="1:8" ht="12.75">
      <c r="A134" s="2">
        <v>42247</v>
      </c>
      <c r="B134" s="5">
        <f>+xform!AA137</f>
        <v>-0.014433443455721865</v>
      </c>
      <c r="C134" s="5">
        <f>+xform!P137</f>
        <v>-0.053142679361551176</v>
      </c>
      <c r="D134" s="3">
        <f t="shared" si="40"/>
        <v>184170.0290249155</v>
      </c>
      <c r="E134" s="3">
        <f t="shared" si="40"/>
        <v>160442.93232617585</v>
      </c>
      <c r="F134" s="3">
        <f t="shared" si="41"/>
        <v>-2697.136669785483</v>
      </c>
      <c r="G134" s="3">
        <f t="shared" si="41"/>
        <v>-9004.91248532338</v>
      </c>
      <c r="H134" s="5">
        <f t="shared" si="42"/>
        <v>0.23727096698739647</v>
      </c>
    </row>
    <row r="135" spans="1:8" ht="12.75">
      <c r="A135" s="2">
        <v>42277</v>
      </c>
      <c r="B135" s="5">
        <f>+xform!AA138</f>
        <v>0.011323564104896051</v>
      </c>
      <c r="C135" s="5">
        <f>+xform!P138</f>
        <v>-0.019377661591937677</v>
      </c>
      <c r="D135" s="3">
        <f aca="true" t="shared" si="43" ref="D135:E137">+D134*(1+B135)</f>
        <v>186255.49015477972</v>
      </c>
      <c r="E135" s="3">
        <f t="shared" si="43"/>
        <v>157333.92347874105</v>
      </c>
      <c r="F135" s="3">
        <f aca="true" t="shared" si="44" ref="F135:G137">+D135-D134</f>
        <v>2085.461129864212</v>
      </c>
      <c r="G135" s="3">
        <f t="shared" si="44"/>
        <v>-3109.0088474348013</v>
      </c>
      <c r="H135" s="5">
        <f t="shared" si="42"/>
        <v>0.2892156667603867</v>
      </c>
    </row>
    <row r="136" spans="1:8" ht="12.75">
      <c r="A136" s="2">
        <v>42308</v>
      </c>
      <c r="B136" s="5">
        <f>+xform!AA139</f>
        <v>0.01617371089530978</v>
      </c>
      <c r="C136" s="5">
        <f>+xform!P139</f>
        <v>0.05945622119108709</v>
      </c>
      <c r="D136" s="3">
        <f t="shared" si="43"/>
        <v>189267.93260520734</v>
      </c>
      <c r="E136" s="3">
        <f t="shared" si="43"/>
        <v>166688.40403395466</v>
      </c>
      <c r="F136" s="3">
        <f t="shared" si="44"/>
        <v>3012.442450427625</v>
      </c>
      <c r="G136" s="3">
        <f t="shared" si="44"/>
        <v>9354.48055521361</v>
      </c>
      <c r="H136" s="5">
        <f t="shared" si="42"/>
        <v>0.22579528571252672</v>
      </c>
    </row>
    <row r="137" spans="1:8" ht="12.75">
      <c r="A137" s="2">
        <v>42338</v>
      </c>
      <c r="B137" s="5">
        <f>+xform!AA140</f>
        <v>0.00991381820558539</v>
      </c>
      <c r="C137" s="5">
        <f>+xform!P140</f>
        <v>0.030071680801520183</v>
      </c>
      <c r="D137" s="3">
        <f t="shared" si="43"/>
        <v>191144.30048120234</v>
      </c>
      <c r="E137" s="3">
        <f t="shared" si="43"/>
        <v>171701.00451337858</v>
      </c>
      <c r="F137" s="3">
        <f t="shared" si="44"/>
        <v>1876.367875994998</v>
      </c>
      <c r="G137" s="3">
        <f t="shared" si="44"/>
        <v>5012.6004794239125</v>
      </c>
      <c r="H137" s="5">
        <f t="shared" si="42"/>
        <v>0.1944329596782377</v>
      </c>
    </row>
    <row r="138" spans="1:8" ht="12.75">
      <c r="A138" s="2">
        <v>42368</v>
      </c>
      <c r="B138" s="5">
        <f>+xform!AA141</f>
        <v>-0.011756665134558541</v>
      </c>
      <c r="C138" s="5">
        <f>+xform!P141</f>
        <v>-0.034940896105727676</v>
      </c>
      <c r="D138" s="3">
        <f aca="true" t="shared" si="45" ref="D138:E140">+D137*(1+B138)</f>
        <v>188897.0809480654</v>
      </c>
      <c r="E138" s="3">
        <f t="shared" si="45"/>
        <v>165701.61755342752</v>
      </c>
      <c r="F138" s="3">
        <f aca="true" t="shared" si="46" ref="F138:G140">+D138-D137</f>
        <v>-2247.2195331369294</v>
      </c>
      <c r="G138" s="3">
        <f t="shared" si="46"/>
        <v>-5999.386959951051</v>
      </c>
      <c r="H138" s="5">
        <f aca="true" t="shared" si="47" ref="H138:H143">+(D138/D$2-1)-(E138/E$2-1)</f>
        <v>0.23195463394637894</v>
      </c>
    </row>
    <row r="139" spans="1:8" ht="12.75">
      <c r="A139" s="2">
        <v>42399</v>
      </c>
      <c r="B139" s="5">
        <f>+xform!AA142</f>
        <v>0.004067972347840742</v>
      </c>
      <c r="C139" s="5">
        <f>+xform!P142</f>
        <v>-0.03791506555888656</v>
      </c>
      <c r="D139" s="3">
        <f t="shared" si="45"/>
        <v>189665.50904994996</v>
      </c>
      <c r="E139" s="3">
        <f t="shared" si="45"/>
        <v>159419.02986067577</v>
      </c>
      <c r="F139" s="3">
        <f t="shared" si="46"/>
        <v>768.4281018845504</v>
      </c>
      <c r="G139" s="3">
        <f t="shared" si="46"/>
        <v>-6282.587692751753</v>
      </c>
      <c r="H139" s="5">
        <f t="shared" si="47"/>
        <v>0.3024647918927419</v>
      </c>
    </row>
    <row r="140" spans="1:8" ht="12.75">
      <c r="A140" s="2">
        <v>42429</v>
      </c>
      <c r="B140" s="5">
        <f>+xform!AA143</f>
        <v>0.007904076322205205</v>
      </c>
      <c r="C140" s="5">
        <f>+xform!P143</f>
        <v>-0.0033009945579883905</v>
      </c>
      <c r="D140" s="3">
        <f t="shared" si="45"/>
        <v>191164.63970917065</v>
      </c>
      <c r="E140" s="3">
        <f t="shared" si="45"/>
        <v>158892.78851066588</v>
      </c>
      <c r="F140" s="3">
        <f t="shared" si="46"/>
        <v>1499.130659220682</v>
      </c>
      <c r="G140" s="3">
        <f t="shared" si="46"/>
        <v>-526.2413500098919</v>
      </c>
      <c r="H140" s="5">
        <f t="shared" si="47"/>
        <v>0.32271851198504753</v>
      </c>
    </row>
    <row r="141" spans="1:8" ht="12.75">
      <c r="A141" s="2">
        <v>42460</v>
      </c>
      <c r="B141" s="5">
        <f>+xform!AA144</f>
        <v>0.00539661909661951</v>
      </c>
      <c r="C141" s="5">
        <f>+xform!P144</f>
        <v>0.011243139338607057</v>
      </c>
      <c r="D141" s="3">
        <f aca="true" t="shared" si="48" ref="D141:E143">+D140*(1+B141)</f>
        <v>192196.28245442355</v>
      </c>
      <c r="E141" s="3">
        <f t="shared" si="48"/>
        <v>160679.2422717911</v>
      </c>
      <c r="F141" s="3">
        <f aca="true" t="shared" si="49" ref="F141:G143">+D141-D140</f>
        <v>1031.6427452529024</v>
      </c>
      <c r="G141" s="3">
        <f t="shared" si="49"/>
        <v>1786.4537611252163</v>
      </c>
      <c r="H141" s="5">
        <f t="shared" si="47"/>
        <v>0.3151704018263246</v>
      </c>
    </row>
    <row r="142" spans="1:8" ht="12.75">
      <c r="A142" s="2">
        <v>42489</v>
      </c>
      <c r="B142" s="5">
        <f>+xform!AA145</f>
        <v>-0.01033237801091869</v>
      </c>
      <c r="C142" s="5">
        <f>+xform!P145</f>
        <v>-0.0023031304218145256</v>
      </c>
      <c r="D142" s="3">
        <f t="shared" si="48"/>
        <v>190210.43781181113</v>
      </c>
      <c r="E142" s="3">
        <f t="shared" si="48"/>
        <v>160309.17702076084</v>
      </c>
      <c r="F142" s="3">
        <f t="shared" si="49"/>
        <v>-1985.8446426124137</v>
      </c>
      <c r="G142" s="3">
        <f t="shared" si="49"/>
        <v>-370.0652510302607</v>
      </c>
      <c r="H142" s="5">
        <f t="shared" si="47"/>
        <v>0.2990126079105029</v>
      </c>
    </row>
    <row r="143" spans="1:8" ht="12.75">
      <c r="A143" s="2">
        <v>42521</v>
      </c>
      <c r="B143" s="5">
        <f>+xform!AA146</f>
        <v>0.025447833877768302</v>
      </c>
      <c r="C143" s="5">
        <f>+xform!P146</f>
        <v>0.02625236312752393</v>
      </c>
      <c r="D143" s="3">
        <f t="shared" si="48"/>
        <v>195050.8814350637</v>
      </c>
      <c r="E143" s="3">
        <f t="shared" si="48"/>
        <v>164517.67174858437</v>
      </c>
      <c r="F143" s="3">
        <f t="shared" si="49"/>
        <v>4840.443623252562</v>
      </c>
      <c r="G143" s="3">
        <f t="shared" si="49"/>
        <v>4208.494727823534</v>
      </c>
      <c r="H143" s="5">
        <f t="shared" si="47"/>
        <v>0.30533209686479346</v>
      </c>
    </row>
    <row r="144" spans="1:8" ht="12.75">
      <c r="A144" s="2">
        <v>42551</v>
      </c>
      <c r="B144" s="5">
        <f>+xform!AA147</f>
        <v>0.0075637323719621175</v>
      </c>
      <c r="C144" s="5">
        <f>+xform!P147</f>
        <v>-0.016004978477332683</v>
      </c>
      <c r="D144" s="3">
        <f aca="true" t="shared" si="50" ref="D144:E146">+D143*(1+B144)</f>
        <v>196526.19410115384</v>
      </c>
      <c r="E144" s="3">
        <f t="shared" si="50"/>
        <v>161884.5699531074</v>
      </c>
      <c r="F144" s="3">
        <f aca="true" t="shared" si="51" ref="F144:G146">+D144-D143</f>
        <v>1475.312666090147</v>
      </c>
      <c r="G144" s="3">
        <f t="shared" si="51"/>
        <v>-2633.1017954769777</v>
      </c>
      <c r="H144" s="5">
        <f aca="true" t="shared" si="52" ref="H144:H149">+(D144/D$2-1)-(E144/E$2-1)</f>
        <v>0.34641624148046457</v>
      </c>
    </row>
    <row r="145" spans="1:8" ht="12.75">
      <c r="A145" s="2">
        <v>42582</v>
      </c>
      <c r="B145" s="5">
        <f>+xform!AA148</f>
        <v>0.018939394130250534</v>
      </c>
      <c r="C145" s="5">
        <f>+xform!P148</f>
        <v>0.015029855098890944</v>
      </c>
      <c r="D145" s="3">
        <f t="shared" si="50"/>
        <v>200248.2811481537</v>
      </c>
      <c r="E145" s="3">
        <f t="shared" si="50"/>
        <v>164317.67158224888</v>
      </c>
      <c r="F145" s="3">
        <f t="shared" si="51"/>
        <v>3722.0870469998627</v>
      </c>
      <c r="G145" s="3">
        <f t="shared" si="51"/>
        <v>2433.1016291414853</v>
      </c>
      <c r="H145" s="5">
        <f t="shared" si="52"/>
        <v>0.35930609565904836</v>
      </c>
    </row>
    <row r="146" spans="1:8" ht="12.75">
      <c r="A146" s="2">
        <v>42613</v>
      </c>
      <c r="B146" s="5">
        <f>+xform!AA149</f>
        <v>-0.0017814429771428762</v>
      </c>
      <c r="C146" s="5">
        <f>+xform!P149</f>
        <v>0.004783683738433497</v>
      </c>
      <c r="D146" s="3">
        <f t="shared" si="50"/>
        <v>199891.5502540174</v>
      </c>
      <c r="E146" s="3">
        <f t="shared" si="50"/>
        <v>165103.7153557341</v>
      </c>
      <c r="F146" s="3">
        <f t="shared" si="51"/>
        <v>-356.7308941363008</v>
      </c>
      <c r="G146" s="3">
        <f t="shared" si="51"/>
        <v>786.0437734852312</v>
      </c>
      <c r="H146" s="5">
        <f t="shared" si="52"/>
        <v>0.347878348982833</v>
      </c>
    </row>
    <row r="147" spans="1:8" ht="12.75">
      <c r="A147" s="2">
        <v>42643</v>
      </c>
      <c r="B147" s="5">
        <f>+xform!AA150</f>
        <v>-0.004302607700148221</v>
      </c>
      <c r="C147" s="5">
        <f>+xform!P150</f>
        <v>-0.0046328061675991235</v>
      </c>
      <c r="D147" s="3">
        <f aca="true" t="shared" si="53" ref="D147:E149">+D146*(1+B147)</f>
        <v>199031.4953306999</v>
      </c>
      <c r="E147" s="3">
        <f t="shared" si="53"/>
        <v>164338.82184494054</v>
      </c>
      <c r="F147" s="3">
        <f aca="true" t="shared" si="54" ref="F147:G149">+D147-D146</f>
        <v>-860.0549233175116</v>
      </c>
      <c r="G147" s="3">
        <f t="shared" si="54"/>
        <v>-764.8935107935686</v>
      </c>
      <c r="H147" s="5">
        <f t="shared" si="52"/>
        <v>0.34692673485759373</v>
      </c>
    </row>
    <row r="148" spans="1:8" ht="12.75">
      <c r="A148" s="2">
        <v>42673</v>
      </c>
      <c r="B148" s="5">
        <f>+xform!AA151</f>
        <v>0.00016024202577187997</v>
      </c>
      <c r="C148" s="5">
        <f>+xform!P151</f>
        <v>0.0032237848801298092</v>
      </c>
      <c r="D148" s="3">
        <f t="shared" si="53"/>
        <v>199063.38854070407</v>
      </c>
      <c r="E148" s="3">
        <f t="shared" si="53"/>
        <v>164868.6148540226</v>
      </c>
      <c r="F148" s="3">
        <f t="shared" si="54"/>
        <v>31.893210004171124</v>
      </c>
      <c r="G148" s="3">
        <f t="shared" si="54"/>
        <v>529.7930090820591</v>
      </c>
      <c r="H148" s="5">
        <f t="shared" si="52"/>
        <v>0.3419477368668147</v>
      </c>
    </row>
    <row r="149" spans="1:8" ht="12.75">
      <c r="A149" s="2">
        <v>42704</v>
      </c>
      <c r="B149" s="5">
        <f>+xform!AA152</f>
        <v>0.0022622362272868715</v>
      </c>
      <c r="C149" s="5">
        <f>+xform!P152</f>
        <v>0.018647557867904497</v>
      </c>
      <c r="D149" s="3">
        <f t="shared" si="53"/>
        <v>199513.7169497873</v>
      </c>
      <c r="E149" s="3">
        <f t="shared" si="53"/>
        <v>167943.01189011423</v>
      </c>
      <c r="F149" s="3">
        <f t="shared" si="54"/>
        <v>450.3284090832458</v>
      </c>
      <c r="G149" s="3">
        <f t="shared" si="54"/>
        <v>3074.3970360916283</v>
      </c>
      <c r="H149" s="5">
        <f t="shared" si="52"/>
        <v>0.31570705059673076</v>
      </c>
    </row>
    <row r="150" spans="1:8" ht="12.75">
      <c r="A150" s="2">
        <v>42735</v>
      </c>
      <c r="B150" s="5">
        <f>+xform!AA153</f>
        <v>0.012134133569515503</v>
      </c>
      <c r="C150" s="5">
        <f>+xform!P153</f>
        <v>0.02879534446962779</v>
      </c>
      <c r="D150" s="3">
        <f aca="true" t="shared" si="55" ref="D150:E152">+D149*(1+B150)</f>
        <v>201934.64304020655</v>
      </c>
      <c r="E150" s="3">
        <f t="shared" si="55"/>
        <v>172778.98876875686</v>
      </c>
      <c r="F150" s="3">
        <f aca="true" t="shared" si="56" ref="F150:G152">+D150-D149</f>
        <v>2420.9260904192342</v>
      </c>
      <c r="G150" s="3">
        <f t="shared" si="56"/>
        <v>4835.976878642628</v>
      </c>
      <c r="H150" s="5">
        <f aca="true" t="shared" si="57" ref="H150:H155">+(D150/D$2-1)-(E150/E$2-1)</f>
        <v>0.29155654271449705</v>
      </c>
    </row>
    <row r="151" spans="1:8" ht="12.75">
      <c r="A151" s="2">
        <v>42766</v>
      </c>
      <c r="B151" s="5">
        <f>+xform!AA154</f>
        <v>-0.018494513120004406</v>
      </c>
      <c r="C151" s="5">
        <f>+xform!P154</f>
        <v>-0.005381626102521641</v>
      </c>
      <c r="D151" s="3">
        <f t="shared" si="55"/>
        <v>198199.96013511604</v>
      </c>
      <c r="E151" s="3">
        <f t="shared" si="55"/>
        <v>171849.1568528316</v>
      </c>
      <c r="F151" s="3">
        <f t="shared" si="56"/>
        <v>-3734.682905090507</v>
      </c>
      <c r="G151" s="3">
        <f t="shared" si="56"/>
        <v>-929.8319159252569</v>
      </c>
      <c r="H151" s="5">
        <f t="shared" si="57"/>
        <v>0.2635080328228445</v>
      </c>
    </row>
    <row r="152" spans="1:8" ht="12.75">
      <c r="A152" s="2">
        <v>42794</v>
      </c>
      <c r="B152" s="5">
        <f>+xform!AA155</f>
        <v>0.022354703666778306</v>
      </c>
      <c r="C152" s="5">
        <f>+xform!P155</f>
        <v>0.02269728111372862</v>
      </c>
      <c r="D152" s="3">
        <f t="shared" si="55"/>
        <v>202630.66151070385</v>
      </c>
      <c r="E152" s="3">
        <f t="shared" si="55"/>
        <v>175749.66547507758</v>
      </c>
      <c r="F152" s="3">
        <f t="shared" si="56"/>
        <v>4430.701375587814</v>
      </c>
      <c r="G152" s="3">
        <f t="shared" si="56"/>
        <v>3900.5086222459795</v>
      </c>
      <c r="H152" s="5">
        <f t="shared" si="57"/>
        <v>0.2688099603562628</v>
      </c>
    </row>
    <row r="153" spans="1:8" ht="12.75">
      <c r="A153" s="2">
        <v>42825</v>
      </c>
      <c r="B153" s="5">
        <f>+xform!AA156</f>
        <v>0.019073725776586968</v>
      </c>
      <c r="C153" s="5">
        <f>+xform!P156</f>
        <v>0.0119673088939113</v>
      </c>
      <c r="D153" s="3">
        <f aca="true" t="shared" si="58" ref="D153:E155">+D152*(1+B153)</f>
        <v>206495.58318228743</v>
      </c>
      <c r="E153" s="3">
        <f t="shared" si="58"/>
        <v>177852.91600981943</v>
      </c>
      <c r="F153" s="3">
        <f aca="true" t="shared" si="59" ref="F153:G155">+D153-D152</f>
        <v>3864.921671583579</v>
      </c>
      <c r="G153" s="3">
        <f t="shared" si="59"/>
        <v>2103.2505347418482</v>
      </c>
      <c r="H153" s="5">
        <f t="shared" si="57"/>
        <v>0.28642667172468017</v>
      </c>
    </row>
    <row r="154" spans="1:8" ht="12.75">
      <c r="A154" s="2">
        <v>42855</v>
      </c>
      <c r="B154" s="5">
        <f>+xform!AA157</f>
        <v>-0.00018572183152644646</v>
      </c>
      <c r="C154" s="5">
        <f>+xform!P157</f>
        <v>0.0049831280133685865</v>
      </c>
      <c r="D154" s="3">
        <f t="shared" si="58"/>
        <v>206457.23244437668</v>
      </c>
      <c r="E154" s="3">
        <f t="shared" si="58"/>
        <v>178739.17985784725</v>
      </c>
      <c r="F154" s="3">
        <f t="shared" si="59"/>
        <v>-38.35073791074683</v>
      </c>
      <c r="G154" s="3">
        <f t="shared" si="59"/>
        <v>886.2638480278256</v>
      </c>
      <c r="H154" s="5">
        <f t="shared" si="57"/>
        <v>0.2771805258652946</v>
      </c>
    </row>
    <row r="155" spans="1:8" ht="12.75">
      <c r="A155" s="2">
        <v>42886</v>
      </c>
      <c r="B155" s="5">
        <f>+xform!AA158</f>
        <v>0.005402134234015795</v>
      </c>
      <c r="C155" s="5">
        <f>+xform!P158</f>
        <v>-0.0007850487196133455</v>
      </c>
      <c r="D155" s="3">
        <f t="shared" si="58"/>
        <v>207572.54212762462</v>
      </c>
      <c r="E155" s="3">
        <f t="shared" si="58"/>
        <v>178598.8608935551</v>
      </c>
      <c r="F155" s="3">
        <f t="shared" si="59"/>
        <v>1115.309683247935</v>
      </c>
      <c r="G155" s="3">
        <f t="shared" si="59"/>
        <v>-140.31896429214976</v>
      </c>
      <c r="H155" s="5">
        <f t="shared" si="57"/>
        <v>0.28973681234069515</v>
      </c>
    </row>
    <row r="156" spans="1:8" ht="12.75">
      <c r="A156" s="2">
        <v>42916</v>
      </c>
      <c r="B156" s="5">
        <f>+xform!AA159</f>
        <v>-0.009193342537323821</v>
      </c>
      <c r="C156" s="5">
        <f>+xform!P159</f>
        <v>-0.014175471970655463</v>
      </c>
      <c r="D156" s="3">
        <f aca="true" t="shared" si="60" ref="D156:E158">+D155*(1+B156)</f>
        <v>205664.25664650227</v>
      </c>
      <c r="E156" s="3">
        <f t="shared" si="60"/>
        <v>176067.13774696752</v>
      </c>
      <c r="F156" s="3">
        <f aca="true" t="shared" si="61" ref="F156:G158">+D156-D155</f>
        <v>-1908.2854811223515</v>
      </c>
      <c r="G156" s="3">
        <f t="shared" si="61"/>
        <v>-2531.723146587581</v>
      </c>
      <c r="H156" s="5">
        <f aca="true" t="shared" si="62" ref="H156:H161">+(D156/D$2-1)-(E156/E$2-1)</f>
        <v>0.29597118899534736</v>
      </c>
    </row>
    <row r="157" spans="1:8" ht="12.75">
      <c r="A157" s="2">
        <v>42947</v>
      </c>
      <c r="B157" s="5">
        <f>+xform!AA160</f>
        <v>-0.009311008003646471</v>
      </c>
      <c r="C157" s="5">
        <f>+xform!P160</f>
        <v>-0.009575435714320521</v>
      </c>
      <c r="D157" s="3">
        <f t="shared" si="60"/>
        <v>203749.31510680268</v>
      </c>
      <c r="E157" s="3">
        <f t="shared" si="60"/>
        <v>174381.21818806703</v>
      </c>
      <c r="F157" s="3">
        <f t="shared" si="61"/>
        <v>-1914.94153969959</v>
      </c>
      <c r="G157" s="3">
        <f t="shared" si="61"/>
        <v>-1685.9195589004958</v>
      </c>
      <c r="H157" s="5">
        <f t="shared" si="62"/>
        <v>0.29368096918735676</v>
      </c>
    </row>
    <row r="158" spans="1:8" ht="12.75">
      <c r="A158" s="2">
        <v>42978</v>
      </c>
      <c r="B158" s="5">
        <f>+xform!AA161</f>
        <v>0.002349853223019903</v>
      </c>
      <c r="C158" s="5">
        <f>+xform!P161</f>
        <v>-0.0019424538063885885</v>
      </c>
      <c r="D158" s="3">
        <f t="shared" si="60"/>
        <v>204228.09609159452</v>
      </c>
      <c r="E158" s="3">
        <f t="shared" si="60"/>
        <v>174042.49072703495</v>
      </c>
      <c r="F158" s="3">
        <f t="shared" si="61"/>
        <v>478.7809847918397</v>
      </c>
      <c r="G158" s="3">
        <f t="shared" si="61"/>
        <v>-338.72746103207464</v>
      </c>
      <c r="H158" s="5">
        <f t="shared" si="62"/>
        <v>0.30185605364559587</v>
      </c>
    </row>
    <row r="159" spans="1:8" ht="12.75">
      <c r="A159" s="2">
        <v>43008</v>
      </c>
      <c r="B159" s="5">
        <f>+xform!AA162</f>
        <v>0.00935974784027198</v>
      </c>
      <c r="C159" s="5">
        <f>+xform!P162</f>
        <v>0.0191760690257487</v>
      </c>
      <c r="D159" s="3">
        <f aca="true" t="shared" si="63" ref="D159:E161">+D158*(1+B159)</f>
        <v>206139.61957291068</v>
      </c>
      <c r="E159" s="3">
        <f t="shared" si="63"/>
        <v>177379.94154262982</v>
      </c>
      <c r="F159" s="3">
        <f aca="true" t="shared" si="64" ref="F159:G161">+D159-D158</f>
        <v>1911.523481316166</v>
      </c>
      <c r="G159" s="3">
        <f t="shared" si="64"/>
        <v>3337.4508155948715</v>
      </c>
      <c r="H159" s="5">
        <f t="shared" si="62"/>
        <v>0.2875967803028088</v>
      </c>
    </row>
    <row r="160" spans="1:8" ht="12.75">
      <c r="A160" s="2">
        <v>43039</v>
      </c>
      <c r="B160" s="5">
        <f>+xform!AA163</f>
        <v>0.023302182124113495</v>
      </c>
      <c r="C160" s="5">
        <f>+xform!P163</f>
        <v>0.023320670401463017</v>
      </c>
      <c r="D160" s="3">
        <f t="shared" si="63"/>
        <v>210943.12253119412</v>
      </c>
      <c r="E160" s="3">
        <f t="shared" si="63"/>
        <v>181516.56069517627</v>
      </c>
      <c r="F160" s="3">
        <f t="shared" si="64"/>
        <v>4803.5029582834395</v>
      </c>
      <c r="G160" s="3">
        <f t="shared" si="64"/>
        <v>4136.619152546453</v>
      </c>
      <c r="H160" s="5">
        <f t="shared" si="62"/>
        <v>0.2942656183601786</v>
      </c>
    </row>
    <row r="161" spans="1:8" ht="12.75">
      <c r="A161" s="2">
        <v>43069</v>
      </c>
      <c r="B161" s="5">
        <f>+xform!AA164</f>
        <v>-0.00022091258549023917</v>
      </c>
      <c r="C161" s="5">
        <f>+xform!P164</f>
        <v>-0.0064398445505862364</v>
      </c>
      <c r="D161" s="3">
        <f t="shared" si="63"/>
        <v>210896.52254060438</v>
      </c>
      <c r="E161" s="3">
        <f t="shared" si="63"/>
        <v>180347.6222609423</v>
      </c>
      <c r="F161" s="3">
        <f t="shared" si="64"/>
        <v>-46.599990589747904</v>
      </c>
      <c r="G161" s="3">
        <f t="shared" si="64"/>
        <v>-1168.9384342339763</v>
      </c>
      <c r="H161" s="5">
        <f t="shared" si="62"/>
        <v>0.3054890027966206</v>
      </c>
    </row>
    <row r="162" spans="1:8" ht="12.75">
      <c r="A162" s="2">
        <v>43099</v>
      </c>
      <c r="B162" s="5">
        <f>+xform!AA165</f>
        <v>-0.010467706116259256</v>
      </c>
      <c r="C162" s="5">
        <f>+xform!P165</f>
        <v>-0.008309812110832093</v>
      </c>
      <c r="D162" s="3">
        <f aca="true" t="shared" si="65" ref="D162:E164">+D161*(1+B162)</f>
        <v>208688.91972170828</v>
      </c>
      <c r="E162" s="3">
        <f t="shared" si="65"/>
        <v>178848.96740531854</v>
      </c>
      <c r="F162" s="3">
        <f aca="true" t="shared" si="66" ref="F162:G164">+D162-D161</f>
        <v>-2207.602818896092</v>
      </c>
      <c r="G162" s="3">
        <f t="shared" si="66"/>
        <v>-1498.654855623754</v>
      </c>
      <c r="H162" s="5">
        <f aca="true" t="shared" si="67" ref="H162:H167">+(D162/D$2-1)-(E162/E$2-1)</f>
        <v>0.2983995231638974</v>
      </c>
    </row>
    <row r="163" spans="1:8" ht="12.75">
      <c r="A163" s="2">
        <v>43131</v>
      </c>
      <c r="B163" s="5">
        <f>+xform!AA166</f>
        <v>0.01674139568028492</v>
      </c>
      <c r="C163" s="5">
        <f>+xform!P166</f>
        <v>0.016374515805981812</v>
      </c>
      <c r="D163" s="3">
        <f t="shared" si="65"/>
        <v>212182.6635008606</v>
      </c>
      <c r="E163" s="3">
        <f t="shared" si="65"/>
        <v>181777.53264898047</v>
      </c>
      <c r="F163" s="3">
        <f t="shared" si="66"/>
        <v>3493.7437791523116</v>
      </c>
      <c r="G163" s="3">
        <f t="shared" si="66"/>
        <v>2928.5652436619275</v>
      </c>
      <c r="H163" s="5">
        <f t="shared" si="67"/>
        <v>0.30405130851880147</v>
      </c>
    </row>
    <row r="164" spans="1:8" ht="12.75">
      <c r="A164" s="2">
        <v>43159</v>
      </c>
      <c r="B164" s="5">
        <f>+xform!AA167</f>
        <v>-0.02127793786672038</v>
      </c>
      <c r="C164" s="5">
        <f>+xform!P167</f>
        <v>-0.020029550208101543</v>
      </c>
      <c r="D164" s="3">
        <f t="shared" si="65"/>
        <v>207667.85397049403</v>
      </c>
      <c r="E164" s="3">
        <f t="shared" si="65"/>
        <v>178136.6104320829</v>
      </c>
      <c r="F164" s="3">
        <f t="shared" si="66"/>
        <v>-4514.809530366561</v>
      </c>
      <c r="G164" s="3">
        <f t="shared" si="66"/>
        <v>-3640.9222168975684</v>
      </c>
      <c r="H164" s="5">
        <f t="shared" si="67"/>
        <v>0.29531243538411145</v>
      </c>
    </row>
    <row r="165" spans="1:8" ht="12.75">
      <c r="A165" s="2">
        <v>43190</v>
      </c>
      <c r="B165" s="5">
        <f>+xform!AA168</f>
        <v>0.0023192872075746256</v>
      </c>
      <c r="C165" s="5">
        <f>+xform!P168</f>
        <v>-0.01601162234315938</v>
      </c>
      <c r="D165" s="3">
        <f aca="true" t="shared" si="68" ref="D165:E167">+D164*(1+B165)</f>
        <v>208149.49536763228</v>
      </c>
      <c r="E165" s="3">
        <f t="shared" si="68"/>
        <v>175284.35430035388</v>
      </c>
      <c r="F165" s="3">
        <f aca="true" t="shared" si="69" ref="F165:G167">+D165-D164</f>
        <v>481.6413971382426</v>
      </c>
      <c r="G165" s="3">
        <f t="shared" si="69"/>
        <v>-2852.2561317290238</v>
      </c>
      <c r="H165" s="5">
        <f t="shared" si="67"/>
        <v>0.32865141067278425</v>
      </c>
    </row>
    <row r="166" spans="1:8" ht="12.75">
      <c r="A166" s="2">
        <v>43220</v>
      </c>
      <c r="B166" s="5">
        <f>+xform!AA169</f>
        <v>0.00817336579680508</v>
      </c>
      <c r="C166" s="5">
        <f>+xform!P169</f>
        <v>0.027188561978442716</v>
      </c>
      <c r="D166" s="3">
        <f t="shared" si="68"/>
        <v>209850.77733369233</v>
      </c>
      <c r="E166" s="3">
        <f t="shared" si="68"/>
        <v>180050.08383110035</v>
      </c>
      <c r="F166" s="3">
        <f t="shared" si="69"/>
        <v>1701.2819660600508</v>
      </c>
      <c r="G166" s="3">
        <f t="shared" si="69"/>
        <v>4765.7295307464665</v>
      </c>
      <c r="H166" s="5">
        <f t="shared" si="67"/>
        <v>0.2980069350259196</v>
      </c>
    </row>
    <row r="167" spans="1:8" ht="12.75">
      <c r="A167" s="2">
        <v>43251</v>
      </c>
      <c r="B167" s="5">
        <f>+xform!AA170</f>
        <v>-0.0016645637663245784</v>
      </c>
      <c r="C167" s="5">
        <f>+xform!P170</f>
        <v>0.0024780667493858864</v>
      </c>
      <c r="D167" s="3">
        <f t="shared" si="68"/>
        <v>209501.4673334076</v>
      </c>
      <c r="E167" s="3">
        <f t="shared" si="68"/>
        <v>180496.25995706633</v>
      </c>
      <c r="F167" s="3">
        <f t="shared" si="69"/>
        <v>-349.31000028472045</v>
      </c>
      <c r="G167" s="3">
        <f t="shared" si="69"/>
        <v>446.1761259659834</v>
      </c>
      <c r="H167" s="5">
        <f t="shared" si="67"/>
        <v>0.2900520737634127</v>
      </c>
    </row>
    <row r="168" spans="1:8" ht="12.75">
      <c r="A168" s="2">
        <v>43281</v>
      </c>
      <c r="B168" s="5">
        <f>+xform!AA171</f>
        <v>0.008750252876433252</v>
      </c>
      <c r="C168" s="5">
        <f>+xform!P171</f>
        <v>0.004996668688845562</v>
      </c>
      <c r="D168" s="3">
        <f aca="true" t="shared" si="70" ref="D168:E170">+D167*(1+B168)</f>
        <v>211334.65815055874</v>
      </c>
      <c r="E168" s="3">
        <f t="shared" si="70"/>
        <v>181398.13996764756</v>
      </c>
      <c r="F168" s="3">
        <f aca="true" t="shared" si="71" ref="F168:G170">+D168-D167</f>
        <v>1833.1908171511313</v>
      </c>
      <c r="G168" s="3">
        <f t="shared" si="71"/>
        <v>901.8800105812261</v>
      </c>
      <c r="H168" s="5">
        <f aca="true" t="shared" si="72" ref="H168:H173">+(D168/D$2-1)-(E168/E$2-1)</f>
        <v>0.29936518182911165</v>
      </c>
    </row>
    <row r="169" spans="1:8" ht="12.75">
      <c r="A169" s="2">
        <v>43312</v>
      </c>
      <c r="B169" s="5">
        <f>+xform!AA172</f>
        <v>-6.769940173800598E-05</v>
      </c>
      <c r="C169" s="5">
        <f>+xform!P172</f>
        <v>0.008421430107334904</v>
      </c>
      <c r="D169" s="3">
        <f t="shared" si="70"/>
        <v>211320.35092063545</v>
      </c>
      <c r="E169" s="3">
        <f t="shared" si="70"/>
        <v>182925.77172498565</v>
      </c>
      <c r="F169" s="3">
        <f t="shared" si="71"/>
        <v>-14.307229923288105</v>
      </c>
      <c r="G169" s="3">
        <f t="shared" si="71"/>
        <v>1527.6317573380948</v>
      </c>
      <c r="H169" s="5">
        <f t="shared" si="72"/>
        <v>0.28394579195649783</v>
      </c>
    </row>
    <row r="170" spans="1:8" ht="12.75">
      <c r="A170" s="2">
        <v>43343</v>
      </c>
      <c r="B170" s="5">
        <f>+xform!AA173</f>
        <v>0.005677206778125044</v>
      </c>
      <c r="C170" s="5">
        <f>+xform!P173</f>
        <v>-0.0026425004828928168</v>
      </c>
      <c r="D170" s="3">
        <f t="shared" si="70"/>
        <v>212520.06024923784</v>
      </c>
      <c r="E170" s="3">
        <f t="shared" si="70"/>
        <v>182442.39028486883</v>
      </c>
      <c r="F170" s="3">
        <f t="shared" si="71"/>
        <v>1199.7093286023883</v>
      </c>
      <c r="G170" s="3">
        <f t="shared" si="71"/>
        <v>-483.38144011682016</v>
      </c>
      <c r="H170" s="5">
        <f t="shared" si="72"/>
        <v>0.3007766996436898</v>
      </c>
    </row>
    <row r="171" spans="1:8" ht="12.75">
      <c r="A171" s="2">
        <v>43373</v>
      </c>
      <c r="B171" s="5">
        <f>+xform!AA174</f>
        <v>0.0013396084087588774</v>
      </c>
      <c r="C171" s="5">
        <f>+xform!P174</f>
        <v>0.002639767665106496</v>
      </c>
      <c r="D171" s="3">
        <f aca="true" t="shared" si="73" ref="D171:E173">+D170*(1+B171)</f>
        <v>212804.75390897767</v>
      </c>
      <c r="E171" s="3">
        <f t="shared" si="73"/>
        <v>182923.99580748755</v>
      </c>
      <c r="F171" s="3">
        <f aca="true" t="shared" si="74" ref="F171:G173">+D171-D170</f>
        <v>284.69365973983076</v>
      </c>
      <c r="G171" s="3">
        <f t="shared" si="74"/>
        <v>481.60552261871635</v>
      </c>
      <c r="H171" s="5">
        <f t="shared" si="72"/>
        <v>0.29880758101490135</v>
      </c>
    </row>
    <row r="172" spans="1:8" ht="12.75">
      <c r="A172" s="2">
        <v>43404</v>
      </c>
      <c r="B172" s="5">
        <f>+xform!AA175</f>
        <v>-0.03307996332073996</v>
      </c>
      <c r="C172" s="5">
        <f>+xform!P175</f>
        <v>-0.031192740910678148</v>
      </c>
      <c r="D172" s="3">
        <f t="shared" si="73"/>
        <v>205765.1804551896</v>
      </c>
      <c r="E172" s="3">
        <f t="shared" si="73"/>
        <v>177218.09499991863</v>
      </c>
      <c r="F172" s="3">
        <f t="shared" si="74"/>
        <v>-7039.5734537880635</v>
      </c>
      <c r="G172" s="3">
        <f t="shared" si="74"/>
        <v>-5705.90080756892</v>
      </c>
      <c r="H172" s="5">
        <f t="shared" si="72"/>
        <v>0.2854708545527098</v>
      </c>
    </row>
    <row r="173" spans="1:8" ht="12.75">
      <c r="A173" s="2">
        <v>43434</v>
      </c>
      <c r="B173" s="5">
        <f>+xform!AA176</f>
        <v>0.007452825176597239</v>
      </c>
      <c r="C173" s="5">
        <f>+xform!P176</f>
        <v>0.0026460986354840173</v>
      </c>
      <c r="D173" s="3">
        <f t="shared" si="73"/>
        <v>207298.71237255313</v>
      </c>
      <c r="E173" s="3">
        <f t="shared" si="73"/>
        <v>177687.03155928096</v>
      </c>
      <c r="F173" s="3">
        <f t="shared" si="74"/>
        <v>1533.5319173635216</v>
      </c>
      <c r="G173" s="3">
        <f t="shared" si="74"/>
        <v>468.936559362337</v>
      </c>
      <c r="H173" s="5">
        <f t="shared" si="72"/>
        <v>0.29611680813272145</v>
      </c>
    </row>
    <row r="174" spans="1:8" ht="12.75">
      <c r="A174" s="2">
        <v>43465</v>
      </c>
      <c r="B174" s="5">
        <f>+xform!AA177</f>
        <v>-0.026393217338735567</v>
      </c>
      <c r="C174" s="5">
        <f>+xform!P177</f>
        <v>-0.04589359159420007</v>
      </c>
      <c r="D174" s="3">
        <f aca="true" t="shared" si="75" ref="D174:E176">+D173*(1+B174)</f>
        <v>201827.4324028643</v>
      </c>
      <c r="E174" s="3">
        <f t="shared" si="75"/>
        <v>169532.3355013136</v>
      </c>
      <c r="F174" s="3">
        <f aca="true" t="shared" si="76" ref="F174:G176">+D174-D173</f>
        <v>-5471.279969688825</v>
      </c>
      <c r="G174" s="3">
        <f t="shared" si="76"/>
        <v>-8154.696057967376</v>
      </c>
      <c r="H174" s="5">
        <f aca="true" t="shared" si="77" ref="H174:H179">+(D174/D$2-1)-(E174/E$2-1)</f>
        <v>0.322950969015507</v>
      </c>
    </row>
    <row r="175" spans="1:8" ht="12.75">
      <c r="A175" s="2">
        <v>43496</v>
      </c>
      <c r="B175" s="5">
        <f>+xform!AA178</f>
        <v>0.01111620110188618</v>
      </c>
      <c r="C175" s="5">
        <f>+xform!P178</f>
        <v>0.045538959684607215</v>
      </c>
      <c r="D175" s="3">
        <f t="shared" si="75"/>
        <v>204070.98672933187</v>
      </c>
      <c r="E175" s="3">
        <f t="shared" si="75"/>
        <v>177252.6616929452</v>
      </c>
      <c r="F175" s="3">
        <f t="shared" si="76"/>
        <v>2243.5543264675653</v>
      </c>
      <c r="G175" s="3">
        <f t="shared" si="76"/>
        <v>7720.326191631611</v>
      </c>
      <c r="H175" s="5">
        <f t="shared" si="77"/>
        <v>0.2681832503638666</v>
      </c>
    </row>
    <row r="176" spans="1:8" ht="12.75">
      <c r="A176" s="2">
        <v>43524</v>
      </c>
      <c r="B176" s="5">
        <f>+xform!AA179</f>
        <v>0.0028934988108877957</v>
      </c>
      <c r="C176" s="5">
        <f>+xform!P179</f>
        <v>0.025019715751873752</v>
      </c>
      <c r="D176" s="3">
        <f t="shared" si="75"/>
        <v>204661.46588676987</v>
      </c>
      <c r="E176" s="3">
        <f t="shared" si="75"/>
        <v>181687.47290476572</v>
      </c>
      <c r="F176" s="3">
        <f t="shared" si="76"/>
        <v>590.479157438007</v>
      </c>
      <c r="G176" s="3">
        <f t="shared" si="76"/>
        <v>4434.811211820517</v>
      </c>
      <c r="H176" s="5">
        <f t="shared" si="77"/>
        <v>0.22973992982004132</v>
      </c>
    </row>
    <row r="177" spans="1:8" ht="12.75">
      <c r="A177" s="2">
        <v>43553</v>
      </c>
      <c r="B177" s="5">
        <f>+xform!AA180</f>
        <v>0.01799151302449416</v>
      </c>
      <c r="C177" s="5">
        <f>+xform!P180</f>
        <v>0.017022555148799513</v>
      </c>
      <c r="D177" s="3">
        <f aca="true" t="shared" si="78" ref="D177:E179">+D176*(1+B177)</f>
        <v>208343.63531588376</v>
      </c>
      <c r="E177" s="3">
        <f t="shared" si="78"/>
        <v>184780.2579321331</v>
      </c>
      <c r="F177" s="3">
        <f aca="true" t="shared" si="79" ref="F177:G179">+D177-D176</f>
        <v>3682.1694291138847</v>
      </c>
      <c r="G177" s="3">
        <f t="shared" si="79"/>
        <v>3092.785027367383</v>
      </c>
      <c r="H177" s="5">
        <f t="shared" si="77"/>
        <v>0.2356337738375065</v>
      </c>
    </row>
    <row r="178" spans="1:8" ht="12.75">
      <c r="A178" s="2">
        <v>43585</v>
      </c>
      <c r="B178" s="5">
        <f>+xform!AA181</f>
        <v>0.010499358512068721</v>
      </c>
      <c r="C178" s="5">
        <f>+xform!P181</f>
        <v>0.02763841573612165</v>
      </c>
      <c r="D178" s="3">
        <f t="shared" si="78"/>
        <v>210531.10983677293</v>
      </c>
      <c r="E178" s="3">
        <f t="shared" si="78"/>
        <v>189887.29152068918</v>
      </c>
      <c r="F178" s="3">
        <f t="shared" si="79"/>
        <v>2187.474520889169</v>
      </c>
      <c r="G178" s="3">
        <f t="shared" si="79"/>
        <v>5107.033588556078</v>
      </c>
      <c r="H178" s="5">
        <f t="shared" si="77"/>
        <v>0.20643818316083773</v>
      </c>
    </row>
    <row r="179" spans="1:8" ht="12.75">
      <c r="A179" s="2">
        <v>43616</v>
      </c>
      <c r="B179" s="5">
        <f>+xform!AA182</f>
        <v>0</v>
      </c>
      <c r="C179" s="5">
        <f>+xform!P182</f>
        <v>0</v>
      </c>
      <c r="D179" s="3">
        <f t="shared" si="78"/>
        <v>210531.10983677293</v>
      </c>
      <c r="E179" s="3">
        <f t="shared" si="78"/>
        <v>189887.29152068918</v>
      </c>
      <c r="F179" s="3">
        <f t="shared" si="79"/>
        <v>0</v>
      </c>
      <c r="G179" s="3">
        <f t="shared" si="79"/>
        <v>0</v>
      </c>
      <c r="H179" s="5">
        <f t="shared" si="77"/>
        <v>0.20643818316083773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9"/>
  <sheetViews>
    <sheetView zoomScalePageLayoutView="0" workbookViewId="0" topLeftCell="A1">
      <pane ySplit="1" topLeftCell="A156" activePane="bottomLeft" state="frozen"/>
      <selection pane="topLeft" activeCell="L2243" sqref="L2243:O2243"/>
      <selection pane="bottomLeft" activeCell="A179" sqref="A179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13</v>
      </c>
      <c r="C1" t="s">
        <v>14</v>
      </c>
      <c r="D1" s="22" t="s">
        <v>20</v>
      </c>
      <c r="E1" s="22" t="s">
        <v>16</v>
      </c>
      <c r="F1" t="s">
        <v>17</v>
      </c>
      <c r="G1" t="s">
        <v>18</v>
      </c>
      <c r="H1" t="s">
        <v>19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+xform!AL6</f>
        <v>0.0026409504679679773</v>
      </c>
      <c r="C3" s="5">
        <f>+xform!P6</f>
        <v>0.00562938456553781</v>
      </c>
      <c r="D3" s="3">
        <f aca="true" t="shared" si="0" ref="D3:D34">+D2*(1+B3)</f>
        <v>100264.0950467968</v>
      </c>
      <c r="E3" s="3">
        <f aca="true" t="shared" si="1" ref="E3:E34">+E2*(1+C3)</f>
        <v>100562.93845655378</v>
      </c>
      <c r="F3" s="3">
        <f aca="true" t="shared" si="2" ref="F3:F34">+D3-D2</f>
        <v>264.09504679680686</v>
      </c>
      <c r="G3" s="3">
        <f aca="true" t="shared" si="3" ref="G3:G34">+E3-E2</f>
        <v>562.9384565537766</v>
      </c>
      <c r="H3" s="5">
        <f aca="true" t="shared" si="4" ref="H3:H34">+(D3/D$2-1)-(E3/E$2-1)</f>
        <v>-0.002988434097569659</v>
      </c>
    </row>
    <row r="4" spans="1:8" ht="12.75">
      <c r="A4" s="2">
        <f>+xform!A7</f>
        <v>38289</v>
      </c>
      <c r="B4" s="5">
        <f>+xform!AL7</f>
        <v>0.003562231342189758</v>
      </c>
      <c r="C4" s="5">
        <f>+xform!P7</f>
        <v>0.0036764413562158983</v>
      </c>
      <c r="D4" s="3">
        <f t="shared" si="0"/>
        <v>100621.2589486688</v>
      </c>
      <c r="E4" s="3">
        <f t="shared" si="1"/>
        <v>100932.65220239804</v>
      </c>
      <c r="F4" s="3">
        <f t="shared" si="2"/>
        <v>357.16390187198704</v>
      </c>
      <c r="G4" s="3">
        <f t="shared" si="3"/>
        <v>369.7137458442594</v>
      </c>
      <c r="H4" s="5">
        <f t="shared" si="4"/>
        <v>-0.0031139325372924187</v>
      </c>
    </row>
    <row r="5" spans="1:8" ht="12.75">
      <c r="A5" s="2">
        <f>+xform!A8</f>
        <v>38321</v>
      </c>
      <c r="B5" s="5">
        <f>+xform!AL8</f>
        <v>0.012724738084145329</v>
      </c>
      <c r="C5" s="5">
        <f>+xform!P8</f>
        <v>0.009479793559867911</v>
      </c>
      <c r="D5" s="3">
        <f t="shared" si="0"/>
        <v>101901.63811448756</v>
      </c>
      <c r="E5" s="3">
        <f t="shared" si="1"/>
        <v>101889.4729087267</v>
      </c>
      <c r="F5" s="3">
        <f t="shared" si="2"/>
        <v>1280.3791658187693</v>
      </c>
      <c r="G5" s="3">
        <f t="shared" si="3"/>
        <v>956.8207063286682</v>
      </c>
      <c r="H5" s="5">
        <f t="shared" si="4"/>
        <v>0.0001216520576086122</v>
      </c>
    </row>
    <row r="6" spans="1:8" ht="12.75">
      <c r="A6" s="2">
        <f>+xform!A9</f>
        <v>38351</v>
      </c>
      <c r="B6" s="5">
        <f>+xform!AL9</f>
        <v>0.009392862753054454</v>
      </c>
      <c r="C6" s="5">
        <f>+xform!P9</f>
        <v>0.012130887146641543</v>
      </c>
      <c r="D6" s="3">
        <f t="shared" si="0"/>
        <v>102858.78621560836</v>
      </c>
      <c r="E6" s="3">
        <f t="shared" si="1"/>
        <v>103125.48260601325</v>
      </c>
      <c r="F6" s="3">
        <f t="shared" si="2"/>
        <v>957.1481011207943</v>
      </c>
      <c r="G6" s="3">
        <f t="shared" si="3"/>
        <v>1236.009697286543</v>
      </c>
      <c r="H6" s="5">
        <f t="shared" si="4"/>
        <v>-0.002666963904048858</v>
      </c>
    </row>
    <row r="7" spans="1:8" ht="12.75">
      <c r="A7" s="2">
        <f>+xform!A10</f>
        <v>38383</v>
      </c>
      <c r="B7" s="5">
        <f>+xform!AL10</f>
        <v>0.01340920698077884</v>
      </c>
      <c r="C7" s="5">
        <f>+xform!P10</f>
        <v>0.01140938414507846</v>
      </c>
      <c r="D7" s="3">
        <f t="shared" si="0"/>
        <v>104238.04096976512</v>
      </c>
      <c r="E7" s="3">
        <f t="shared" si="1"/>
        <v>104302.08085221186</v>
      </c>
      <c r="F7" s="3">
        <f t="shared" si="2"/>
        <v>1379.254754156762</v>
      </c>
      <c r="G7" s="3">
        <f t="shared" si="3"/>
        <v>1176.5982461986132</v>
      </c>
      <c r="H7" s="5">
        <f t="shared" si="4"/>
        <v>-0.0006403988244674252</v>
      </c>
    </row>
    <row r="8" spans="1:8" ht="12.75">
      <c r="A8" s="2">
        <f>+xform!A11</f>
        <v>38411</v>
      </c>
      <c r="B8" s="5">
        <f>+xform!AL11</f>
        <v>0.004972375690607711</v>
      </c>
      <c r="C8" s="5">
        <f>+xform!P11</f>
        <v>0.008356486204801738</v>
      </c>
      <c r="D8" s="3">
        <f t="shared" si="0"/>
        <v>104756.35167071976</v>
      </c>
      <c r="E8" s="3">
        <f t="shared" si="1"/>
        <v>105173.67975198549</v>
      </c>
      <c r="F8" s="3">
        <f t="shared" si="2"/>
        <v>518.3107009546366</v>
      </c>
      <c r="G8" s="3">
        <f t="shared" si="3"/>
        <v>871.5988997736276</v>
      </c>
      <c r="H8" s="5">
        <f t="shared" si="4"/>
        <v>-0.004173280812657332</v>
      </c>
    </row>
    <row r="9" spans="1:8" ht="12.75">
      <c r="A9" s="2">
        <f>+xform!A12</f>
        <v>38442</v>
      </c>
      <c r="B9" s="5">
        <f>+xform!AL12</f>
        <v>0.003576412143843394</v>
      </c>
      <c r="C9" s="5">
        <f>+xform!P12</f>
        <v>0.001619910924832535</v>
      </c>
      <c r="D9" s="3">
        <f t="shared" si="0"/>
        <v>105131.00355897963</v>
      </c>
      <c r="E9" s="3">
        <f t="shared" si="1"/>
        <v>105344.05174482056</v>
      </c>
      <c r="F9" s="3">
        <f t="shared" si="2"/>
        <v>374.6518882598757</v>
      </c>
      <c r="G9" s="3">
        <f t="shared" si="3"/>
        <v>170.37199283507653</v>
      </c>
      <c r="H9" s="5">
        <f t="shared" si="4"/>
        <v>-0.002130481858409139</v>
      </c>
    </row>
    <row r="10" spans="1:8" ht="12.75">
      <c r="A10" s="2">
        <f>+xform!A13</f>
        <v>38471</v>
      </c>
      <c r="B10" s="5">
        <f>+xform!AL13</f>
        <v>-0.011727419202741358</v>
      </c>
      <c r="C10" s="5">
        <f>+xform!P13</f>
        <v>-0.01259478627805375</v>
      </c>
      <c r="D10" s="3">
        <f t="shared" si="0"/>
        <v>103898.08820903859</v>
      </c>
      <c r="E10" s="3">
        <f t="shared" si="1"/>
        <v>104017.26592743032</v>
      </c>
      <c r="F10" s="3">
        <f t="shared" si="2"/>
        <v>-1232.9153499410459</v>
      </c>
      <c r="G10" s="3">
        <f t="shared" si="3"/>
        <v>-1326.7858173902496</v>
      </c>
      <c r="H10" s="5">
        <f t="shared" si="4"/>
        <v>-0.0011917771839173863</v>
      </c>
    </row>
    <row r="11" spans="1:8" ht="12.75">
      <c r="A11" s="2">
        <f>+xform!A14</f>
        <v>38503</v>
      </c>
      <c r="B11" s="5">
        <f>+xform!AL14</f>
        <v>0.02725993628963863</v>
      </c>
      <c r="C11" s="5">
        <f>+xform!P14</f>
        <v>0.04772937339809657</v>
      </c>
      <c r="D11" s="3">
        <f t="shared" si="0"/>
        <v>106730.34347423223</v>
      </c>
      <c r="E11" s="3">
        <f t="shared" si="1"/>
        <v>108981.94485272975</v>
      </c>
      <c r="F11" s="3">
        <f t="shared" si="2"/>
        <v>2832.255265193642</v>
      </c>
      <c r="G11" s="3">
        <f t="shared" si="3"/>
        <v>4964.678925299435</v>
      </c>
      <c r="H11" s="5">
        <f t="shared" si="4"/>
        <v>-0.022516013784975142</v>
      </c>
    </row>
    <row r="12" spans="1:8" ht="12.75">
      <c r="A12" s="2">
        <f>+xform!A15</f>
        <v>38533</v>
      </c>
      <c r="B12" s="5">
        <f>+xform!AL15</f>
        <v>0.014248386776496487</v>
      </c>
      <c r="C12" s="5">
        <f>+xform!P15</f>
        <v>0.023699497181420726</v>
      </c>
      <c r="D12" s="3">
        <f t="shared" si="0"/>
        <v>108251.0786888414</v>
      </c>
      <c r="E12" s="3">
        <f t="shared" si="1"/>
        <v>111564.76214759276</v>
      </c>
      <c r="F12" s="3">
        <f t="shared" si="2"/>
        <v>1520.7352146091725</v>
      </c>
      <c r="G12" s="3">
        <f t="shared" si="3"/>
        <v>2582.817294863009</v>
      </c>
      <c r="H12" s="5">
        <f t="shared" si="4"/>
        <v>-0.0331368345875136</v>
      </c>
    </row>
    <row r="13" spans="1:8" ht="12.75">
      <c r="A13" s="2">
        <f>+xform!A16</f>
        <v>38562</v>
      </c>
      <c r="B13" s="5">
        <f>+xform!AL16</f>
        <v>-0.0013202444148964834</v>
      </c>
      <c r="C13" s="5">
        <f>+xform!P16</f>
        <v>0.021142035982773564</v>
      </c>
      <c r="D13" s="3">
        <f t="shared" si="0"/>
        <v>108108.16080679593</v>
      </c>
      <c r="E13" s="3">
        <f t="shared" si="1"/>
        <v>113923.46836332674</v>
      </c>
      <c r="F13" s="3">
        <f t="shared" si="2"/>
        <v>-142.917882045469</v>
      </c>
      <c r="G13" s="3">
        <f t="shared" si="3"/>
        <v>2358.7062157339824</v>
      </c>
      <c r="H13" s="5">
        <f t="shared" si="4"/>
        <v>-0.05815307556530813</v>
      </c>
    </row>
    <row r="14" spans="1:8" ht="12.75">
      <c r="A14" s="2">
        <f>+xform!A17</f>
        <v>38595</v>
      </c>
      <c r="B14" s="5">
        <f>+xform!AL17</f>
        <v>-0.008886385050410955</v>
      </c>
      <c r="C14" s="5">
        <f>+xform!P17</f>
        <v>-0.013399981017255834</v>
      </c>
      <c r="D14" s="3">
        <f t="shared" si="0"/>
        <v>107147.470062775</v>
      </c>
      <c r="E14" s="3">
        <f t="shared" si="1"/>
        <v>112396.89604983822</v>
      </c>
      <c r="F14" s="3">
        <f t="shared" si="2"/>
        <v>-960.6907440209325</v>
      </c>
      <c r="G14" s="3">
        <f t="shared" si="3"/>
        <v>-1526.5723134885193</v>
      </c>
      <c r="H14" s="5">
        <f t="shared" si="4"/>
        <v>-0.052494259870632165</v>
      </c>
    </row>
    <row r="15" spans="1:8" ht="12.75">
      <c r="A15" s="2">
        <f>+xform!A18</f>
        <v>38625</v>
      </c>
      <c r="B15" s="5">
        <f>+xform!AL18</f>
        <v>0.026632241482903166</v>
      </c>
      <c r="C15" s="5">
        <f>+xform!P18</f>
        <v>0.02413800043103471</v>
      </c>
      <c r="D15" s="3">
        <f t="shared" si="0"/>
        <v>110001.04735976897</v>
      </c>
      <c r="E15" s="3">
        <f t="shared" si="1"/>
        <v>115109.93237513618</v>
      </c>
      <c r="F15" s="3">
        <f t="shared" si="2"/>
        <v>2853.5772969939717</v>
      </c>
      <c r="G15" s="3">
        <f t="shared" si="3"/>
        <v>2713.0363252979587</v>
      </c>
      <c r="H15" s="5">
        <f t="shared" si="4"/>
        <v>-0.05108885015367215</v>
      </c>
    </row>
    <row r="16" spans="1:8" ht="12.75">
      <c r="A16" s="2">
        <f>+xform!A19</f>
        <v>38656</v>
      </c>
      <c r="B16" s="5">
        <f>+xform!AL19</f>
        <v>-0.020094731328089643</v>
      </c>
      <c r="C16" s="5">
        <f>+xform!P19</f>
        <v>-0.02258972704742914</v>
      </c>
      <c r="D16" s="3">
        <f t="shared" si="0"/>
        <v>107790.60586726594</v>
      </c>
      <c r="E16" s="3">
        <f t="shared" si="1"/>
        <v>112509.63042233382</v>
      </c>
      <c r="F16" s="3">
        <f t="shared" si="2"/>
        <v>-2210.4414925030287</v>
      </c>
      <c r="G16" s="3">
        <f t="shared" si="3"/>
        <v>-2600.301952802358</v>
      </c>
      <c r="H16" s="5">
        <f t="shared" si="4"/>
        <v>-0.047190245550678744</v>
      </c>
    </row>
    <row r="17" spans="1:8" ht="12.75">
      <c r="A17" s="2">
        <f>+xform!A20</f>
        <v>38686</v>
      </c>
      <c r="B17" s="5">
        <f>+xform!AL20</f>
        <v>0.02332721224222907</v>
      </c>
      <c r="C17" s="5">
        <f>+xform!P20</f>
        <v>0.02996850646629714</v>
      </c>
      <c r="D17" s="3">
        <f t="shared" si="0"/>
        <v>110305.06020805011</v>
      </c>
      <c r="E17" s="3">
        <f t="shared" si="1"/>
        <v>115881.37600916623</v>
      </c>
      <c r="F17" s="3">
        <f t="shared" si="2"/>
        <v>2514.45434078417</v>
      </c>
      <c r="G17" s="3">
        <f t="shared" si="3"/>
        <v>3371.745586832403</v>
      </c>
      <c r="H17" s="5">
        <f t="shared" si="4"/>
        <v>-0.05576315801116127</v>
      </c>
    </row>
    <row r="18" spans="1:8" ht="12.75">
      <c r="A18" s="2">
        <f>+xform!A21</f>
        <v>38716</v>
      </c>
      <c r="B18" s="5">
        <f>+xform!AL21</f>
        <v>0.012817101016370753</v>
      </c>
      <c r="C18" s="5">
        <f>+xform!P21</f>
        <v>0.00944129313310076</v>
      </c>
      <c r="D18" s="3">
        <f t="shared" si="0"/>
        <v>111718.85130735354</v>
      </c>
      <c r="E18" s="3">
        <f t="shared" si="1"/>
        <v>116975.44604873583</v>
      </c>
      <c r="F18" s="3">
        <f t="shared" si="2"/>
        <v>1413.791099303431</v>
      </c>
      <c r="G18" s="3">
        <f t="shared" si="3"/>
        <v>1094.070039569604</v>
      </c>
      <c r="H18" s="5">
        <f t="shared" si="4"/>
        <v>-0.0525659474138227</v>
      </c>
    </row>
    <row r="19" spans="1:8" ht="12.75">
      <c r="A19" s="2">
        <f>+xform!A22</f>
        <v>38748</v>
      </c>
      <c r="B19" s="5">
        <f>+xform!AL22</f>
        <v>0.0005259884458333102</v>
      </c>
      <c r="C19" s="5">
        <f>+xform!P22</f>
        <v>0.007030781399331142</v>
      </c>
      <c r="D19" s="3">
        <f t="shared" si="0"/>
        <v>111777.61413232298</v>
      </c>
      <c r="E19" s="3">
        <f t="shared" si="1"/>
        <v>117797.87483899374</v>
      </c>
      <c r="F19" s="3">
        <f t="shared" si="2"/>
        <v>58.76282496943895</v>
      </c>
      <c r="G19" s="3">
        <f t="shared" si="3"/>
        <v>822.428790257909</v>
      </c>
      <c r="H19" s="5">
        <f t="shared" si="4"/>
        <v>-0.060202607066707436</v>
      </c>
    </row>
    <row r="20" spans="1:8" ht="12.75">
      <c r="A20" s="2">
        <f>+xform!A23</f>
        <v>38776</v>
      </c>
      <c r="B20" s="5">
        <f>+xform!AL23</f>
        <v>0.014134044270524714</v>
      </c>
      <c r="C20" s="5">
        <f>+xform!P23</f>
        <v>0.013333253401922304</v>
      </c>
      <c r="D20" s="3">
        <f t="shared" si="0"/>
        <v>113357.48387892285</v>
      </c>
      <c r="E20" s="3">
        <f t="shared" si="1"/>
        <v>119368.50375442998</v>
      </c>
      <c r="F20" s="3">
        <f t="shared" si="2"/>
        <v>1579.8697465998703</v>
      </c>
      <c r="G20" s="3">
        <f t="shared" si="3"/>
        <v>1570.6289154362457</v>
      </c>
      <c r="H20" s="5">
        <f t="shared" si="4"/>
        <v>-0.060110198755071176</v>
      </c>
    </row>
    <row r="21" spans="1:8" ht="12.75">
      <c r="A21" s="2">
        <f>+xform!A24</f>
        <v>38807</v>
      </c>
      <c r="B21" s="5">
        <f>+xform!AL24</f>
        <v>-0.0059835627353012205</v>
      </c>
      <c r="C21" s="5">
        <f>+xform!P24</f>
        <v>0.002268722891637309</v>
      </c>
      <c r="D21" s="3">
        <f t="shared" si="0"/>
        <v>112679.20226261743</v>
      </c>
      <c r="E21" s="3">
        <f t="shared" si="1"/>
        <v>119639.31781143816</v>
      </c>
      <c r="F21" s="3">
        <f t="shared" si="2"/>
        <v>-678.2816163054231</v>
      </c>
      <c r="G21" s="3">
        <f t="shared" si="3"/>
        <v>270.81405700817413</v>
      </c>
      <c r="H21" s="5">
        <f t="shared" si="4"/>
        <v>-0.06960115548820722</v>
      </c>
    </row>
    <row r="22" spans="1:8" ht="12.75">
      <c r="A22" s="2">
        <f>+xform!A25</f>
        <v>38835</v>
      </c>
      <c r="B22" s="5">
        <f>+xform!AL25</f>
        <v>-0.011029495365992122</v>
      </c>
      <c r="C22" s="5">
        <f>+xform!P25</f>
        <v>-0.011495290142425663</v>
      </c>
      <c r="D22" s="3">
        <f t="shared" si="0"/>
        <v>111436.40752341821</v>
      </c>
      <c r="E22" s="3">
        <f t="shared" si="1"/>
        <v>118264.0291407538</v>
      </c>
      <c r="F22" s="3">
        <f t="shared" si="2"/>
        <v>-1242.7947391992202</v>
      </c>
      <c r="G22" s="3">
        <f t="shared" si="3"/>
        <v>-1375.2886706843565</v>
      </c>
      <c r="H22" s="5">
        <f t="shared" si="4"/>
        <v>-0.06827621617335589</v>
      </c>
    </row>
    <row r="23" spans="1:8" ht="12.75">
      <c r="A23" s="2">
        <f>+xform!A26</f>
        <v>38868</v>
      </c>
      <c r="B23" s="5">
        <f>+xform!AL26</f>
        <v>-0.028147710460737944</v>
      </c>
      <c r="C23" s="5">
        <f>+xform!P26</f>
        <v>-0.026045886852898624</v>
      </c>
      <c r="D23" s="3">
        <f t="shared" si="0"/>
        <v>108299.72778966423</v>
      </c>
      <c r="E23" s="3">
        <f t="shared" si="1"/>
        <v>115183.73761898582</v>
      </c>
      <c r="F23" s="3">
        <f t="shared" si="2"/>
        <v>-3136.6797337539756</v>
      </c>
      <c r="G23" s="3">
        <f t="shared" si="3"/>
        <v>-3080.291521767984</v>
      </c>
      <c r="H23" s="5">
        <f t="shared" si="4"/>
        <v>-0.0688400982932158</v>
      </c>
    </row>
    <row r="24" spans="1:8" ht="12.75">
      <c r="A24" s="2">
        <f>+xform!A27</f>
        <v>38898</v>
      </c>
      <c r="B24" s="5">
        <f>+xform!AL27</f>
        <v>-0.0016971718211362165</v>
      </c>
      <c r="C24" s="5">
        <f>+xform!P27</f>
        <v>0.0036111319856971576</v>
      </c>
      <c r="D24" s="3">
        <f t="shared" si="0"/>
        <v>108115.9245434229</v>
      </c>
      <c r="E24" s="3">
        <f t="shared" si="1"/>
        <v>115599.68129813387</v>
      </c>
      <c r="F24" s="3">
        <f t="shared" si="2"/>
        <v>-183.80324624133937</v>
      </c>
      <c r="G24" s="3">
        <f t="shared" si="3"/>
        <v>415.9436791480548</v>
      </c>
      <c r="H24" s="5">
        <f t="shared" si="4"/>
        <v>-0.0748375675471098</v>
      </c>
    </row>
    <row r="25" spans="1:8" ht="12.75">
      <c r="A25" s="2">
        <f>+xform!A28</f>
        <v>38929</v>
      </c>
      <c r="B25" s="5">
        <f>+xform!AL28</f>
        <v>0.010191437697812715</v>
      </c>
      <c r="C25" s="5">
        <f>+xform!P28</f>
        <v>0.0095603399837485</v>
      </c>
      <c r="D25" s="3">
        <f t="shared" si="0"/>
        <v>109217.78125254861</v>
      </c>
      <c r="E25" s="3">
        <f t="shared" si="1"/>
        <v>116704.85355335701</v>
      </c>
      <c r="F25" s="3">
        <f t="shared" si="2"/>
        <v>1101.8567091257137</v>
      </c>
      <c r="G25" s="3">
        <f t="shared" si="3"/>
        <v>1105.1722552231367</v>
      </c>
      <c r="H25" s="5">
        <f t="shared" si="4"/>
        <v>-0.07487072300808384</v>
      </c>
    </row>
    <row r="26" spans="1:8" ht="12.75">
      <c r="A26" s="2">
        <f>+xform!A29</f>
        <v>38960</v>
      </c>
      <c r="B26" s="5">
        <f>+xform!AL29</f>
        <v>0.017394447054057627</v>
      </c>
      <c r="C26" s="5">
        <f>+xform!P29</f>
        <v>0.017938903293629238</v>
      </c>
      <c r="D26" s="3">
        <f t="shared" si="0"/>
        <v>111117.56416590772</v>
      </c>
      <c r="E26" s="3">
        <f t="shared" si="1"/>
        <v>118798.41063514784</v>
      </c>
      <c r="F26" s="3">
        <f t="shared" si="2"/>
        <v>1899.782913359115</v>
      </c>
      <c r="G26" s="3">
        <f t="shared" si="3"/>
        <v>2093.55708179083</v>
      </c>
      <c r="H26" s="5">
        <f t="shared" si="4"/>
        <v>-0.07680846469240121</v>
      </c>
    </row>
    <row r="27" spans="1:8" ht="12.75">
      <c r="A27" s="2">
        <f>+xform!A30</f>
        <v>38989</v>
      </c>
      <c r="B27" s="5">
        <f>+xform!AL30</f>
        <v>0.01747326768827656</v>
      </c>
      <c r="C27" s="5">
        <f>+xform!P30</f>
        <v>0.018403510271350006</v>
      </c>
      <c r="D27" s="3">
        <f t="shared" si="0"/>
        <v>113059.15110944786</v>
      </c>
      <c r="E27" s="3">
        <f t="shared" si="1"/>
        <v>120984.71840549185</v>
      </c>
      <c r="F27" s="3">
        <f t="shared" si="2"/>
        <v>1941.58694354014</v>
      </c>
      <c r="G27" s="3">
        <f t="shared" si="3"/>
        <v>2186.3077703440067</v>
      </c>
      <c r="H27" s="5">
        <f t="shared" si="4"/>
        <v>-0.0792556729604399</v>
      </c>
    </row>
    <row r="28" spans="1:8" ht="12.75">
      <c r="A28" s="2">
        <f>+xform!A31</f>
        <v>39021</v>
      </c>
      <c r="B28" s="5">
        <f>+xform!AL31</f>
        <v>0.00841380566019465</v>
      </c>
      <c r="C28" s="5">
        <f>+xform!P31</f>
        <v>0.008791406201108076</v>
      </c>
      <c r="D28" s="3">
        <f t="shared" si="0"/>
        <v>114010.40883498933</v>
      </c>
      <c r="E28" s="3">
        <f t="shared" si="1"/>
        <v>122048.3442091212</v>
      </c>
      <c r="F28" s="3">
        <f t="shared" si="2"/>
        <v>951.2577255414653</v>
      </c>
      <c r="G28" s="3">
        <f t="shared" si="3"/>
        <v>1063.6258036293584</v>
      </c>
      <c r="H28" s="5">
        <f t="shared" si="4"/>
        <v>-0.08037935374131888</v>
      </c>
    </row>
    <row r="29" spans="1:8" ht="12.75">
      <c r="A29" s="2">
        <f>+xform!A32</f>
        <v>39051</v>
      </c>
      <c r="B29" s="5">
        <f>+xform!AL32</f>
        <v>-0.0028771914214324092</v>
      </c>
      <c r="C29" s="5">
        <f>+xform!P32</f>
        <v>-0.00696154406550552</v>
      </c>
      <c r="D29" s="3">
        <f t="shared" si="0"/>
        <v>113682.3790647353</v>
      </c>
      <c r="E29" s="3">
        <f t="shared" si="1"/>
        <v>121198.69928278742</v>
      </c>
      <c r="F29" s="3">
        <f t="shared" si="2"/>
        <v>-328.0297702540265</v>
      </c>
      <c r="G29" s="3">
        <f t="shared" si="3"/>
        <v>-849.6449263337854</v>
      </c>
      <c r="H29" s="5">
        <f t="shared" si="4"/>
        <v>-0.07516320218052108</v>
      </c>
    </row>
    <row r="30" spans="1:8" ht="12.75">
      <c r="A30" s="2">
        <f>+xform!A33</f>
        <v>39080</v>
      </c>
      <c r="B30" s="5">
        <f>+xform!AL33</f>
        <v>0.019005474704680773</v>
      </c>
      <c r="C30" s="5">
        <f>+xform!P33</f>
        <v>0.015286519740643677</v>
      </c>
      <c r="D30" s="3">
        <f t="shared" si="0"/>
        <v>115842.96664441806</v>
      </c>
      <c r="E30" s="3">
        <f t="shared" si="1"/>
        <v>123051.4055919141</v>
      </c>
      <c r="F30" s="3">
        <f t="shared" si="2"/>
        <v>2160.5875796827604</v>
      </c>
      <c r="G30" s="3">
        <f t="shared" si="3"/>
        <v>1852.7063091266755</v>
      </c>
      <c r="H30" s="5">
        <f t="shared" si="4"/>
        <v>-0.07208438947496032</v>
      </c>
    </row>
    <row r="31" spans="1:8" ht="12.75">
      <c r="A31" s="2">
        <f>+xform!A34</f>
        <v>39113</v>
      </c>
      <c r="B31" s="5">
        <f>+xform!AL34</f>
        <v>0.007575703636978881</v>
      </c>
      <c r="C31" s="5">
        <f>+xform!P34</f>
        <v>0.007929421160198001</v>
      </c>
      <c r="D31" s="3">
        <f t="shared" si="0"/>
        <v>116720.55862814459</v>
      </c>
      <c r="E31" s="3">
        <f t="shared" si="1"/>
        <v>124027.13201120672</v>
      </c>
      <c r="F31" s="3">
        <f t="shared" si="2"/>
        <v>877.5919837265246</v>
      </c>
      <c r="G31" s="3">
        <f t="shared" si="3"/>
        <v>975.7264192926232</v>
      </c>
      <c r="H31" s="5">
        <f t="shared" si="4"/>
        <v>-0.07306573383062132</v>
      </c>
    </row>
    <row r="32" spans="1:8" ht="12.75">
      <c r="A32" s="2">
        <f>+xform!A35</f>
        <v>39141</v>
      </c>
      <c r="B32" s="5">
        <f>+xform!AL35</f>
        <v>-0.007852411599706077</v>
      </c>
      <c r="C32" s="5">
        <f>+xform!P35</f>
        <v>-0.009868072339516965</v>
      </c>
      <c r="D32" s="3">
        <f t="shared" si="0"/>
        <v>115804.02075964877</v>
      </c>
      <c r="E32" s="3">
        <f t="shared" si="1"/>
        <v>122803.22330045732</v>
      </c>
      <c r="F32" s="3">
        <f t="shared" si="2"/>
        <v>-916.5378684958123</v>
      </c>
      <c r="G32" s="3">
        <f t="shared" si="3"/>
        <v>-1223.9087107493979</v>
      </c>
      <c r="H32" s="5">
        <f t="shared" si="4"/>
        <v>-0.06999202540808547</v>
      </c>
    </row>
    <row r="33" spans="1:8" ht="12.75">
      <c r="A33" s="2">
        <f>+xform!A36</f>
        <v>39171</v>
      </c>
      <c r="B33" s="5">
        <f>+xform!AL36</f>
        <v>0.010409972459790513</v>
      </c>
      <c r="C33" s="5">
        <f>+xform!P36</f>
        <v>0.0053943383882770635</v>
      </c>
      <c r="D33" s="3">
        <f t="shared" si="0"/>
        <v>117009.53742648974</v>
      </c>
      <c r="E33" s="3">
        <f t="shared" si="1"/>
        <v>123465.66544211115</v>
      </c>
      <c r="F33" s="3">
        <f t="shared" si="2"/>
        <v>1205.5166668409656</v>
      </c>
      <c r="G33" s="3">
        <f t="shared" si="3"/>
        <v>662.4421416538244</v>
      </c>
      <c r="H33" s="5">
        <f t="shared" si="4"/>
        <v>-0.0645612801562141</v>
      </c>
    </row>
    <row r="34" spans="1:8" ht="12.75">
      <c r="A34" s="2">
        <f>+xform!A37</f>
        <v>39202</v>
      </c>
      <c r="B34" s="5">
        <f>+xform!AL37</f>
        <v>0.005085705030473426</v>
      </c>
      <c r="C34" s="5">
        <f>+xform!P37</f>
        <v>0.02363534420728496</v>
      </c>
      <c r="D34" s="3">
        <f t="shared" si="0"/>
        <v>117604.61341959299</v>
      </c>
      <c r="E34" s="3">
        <f t="shared" si="1"/>
        <v>126383.81894261693</v>
      </c>
      <c r="F34" s="3">
        <f t="shared" si="2"/>
        <v>595.0759931032517</v>
      </c>
      <c r="G34" s="3">
        <f t="shared" si="3"/>
        <v>2918.1535005057813</v>
      </c>
      <c r="H34" s="5">
        <f t="shared" si="4"/>
        <v>-0.08779205523023936</v>
      </c>
    </row>
    <row r="35" spans="1:8" ht="12.75">
      <c r="A35" s="2">
        <f>+xform!A38</f>
        <v>39233</v>
      </c>
      <c r="B35" s="5">
        <f>+xform!AL38</f>
        <v>0.00875305115191671</v>
      </c>
      <c r="C35" s="5">
        <f>+xform!P38</f>
        <v>0.019601061678657675</v>
      </c>
      <c r="D35" s="3">
        <f aca="true" t="shared" si="5" ref="D35:D66">+D34*(1+B35)</f>
        <v>118634.01261655608</v>
      </c>
      <c r="E35" s="3">
        <f aca="true" t="shared" si="6" ref="E35:E66">+E34*(1+C35)</f>
        <v>128861.07597289547</v>
      </c>
      <c r="F35" s="3">
        <f aca="true" t="shared" si="7" ref="F35:F66">+D35-D34</f>
        <v>1029.399196963088</v>
      </c>
      <c r="G35" s="3">
        <f aca="true" t="shared" si="8" ref="G35:G66">+E35-E34</f>
        <v>2477.257030278546</v>
      </c>
      <c r="H35" s="5">
        <f aca="true" t="shared" si="9" ref="H35:H66">+(D35/D$2-1)-(E35/E$2-1)</f>
        <v>-0.10227063356339383</v>
      </c>
    </row>
    <row r="36" spans="1:8" ht="12.75">
      <c r="A36" s="2">
        <f>+xform!A39</f>
        <v>39262</v>
      </c>
      <c r="B36" s="5">
        <f>+xform!AL39</f>
        <v>-0.009376596786152987</v>
      </c>
      <c r="C36" s="5">
        <f>+xform!P39</f>
        <v>-0.007331862900961195</v>
      </c>
      <c r="D36" s="3">
        <f t="shared" si="5"/>
        <v>117521.62931512724</v>
      </c>
      <c r="E36" s="3">
        <f t="shared" si="6"/>
        <v>127916.28423059186</v>
      </c>
      <c r="F36" s="3">
        <f t="shared" si="7"/>
        <v>-1112.3833014288393</v>
      </c>
      <c r="G36" s="3">
        <f t="shared" si="8"/>
        <v>-944.7917423036124</v>
      </c>
      <c r="H36" s="5">
        <f t="shared" si="9"/>
        <v>-0.1039465491546463</v>
      </c>
    </row>
    <row r="37" spans="1:8" ht="12.75">
      <c r="A37" s="2">
        <f>+xform!A40</f>
        <v>39294</v>
      </c>
      <c r="B37" s="5">
        <f>+xform!AL40</f>
        <v>-0.01647596582961696</v>
      </c>
      <c r="C37" s="5">
        <f>+xform!P40</f>
        <v>-0.017598824760973852</v>
      </c>
      <c r="D37" s="3">
        <f t="shared" si="5"/>
        <v>115585.3469662903</v>
      </c>
      <c r="E37" s="3">
        <f t="shared" si="6"/>
        <v>125665.10796034275</v>
      </c>
      <c r="F37" s="3">
        <f t="shared" si="7"/>
        <v>-1936.2823488369468</v>
      </c>
      <c r="G37" s="3">
        <f t="shared" si="8"/>
        <v>-2251.1762702491105</v>
      </c>
      <c r="H37" s="5">
        <f t="shared" si="9"/>
        <v>-0.10079760994052456</v>
      </c>
    </row>
    <row r="38" spans="1:8" ht="12.75">
      <c r="A38" s="2">
        <f>+xform!A41</f>
        <v>39325</v>
      </c>
      <c r="B38" s="5">
        <f>+xform!AL41</f>
        <v>0.004847451988461074</v>
      </c>
      <c r="C38" s="5">
        <f>+xform!P41</f>
        <v>0.0016910411440141048</v>
      </c>
      <c r="D38" s="3">
        <f t="shared" si="5"/>
        <v>116145.641386279</v>
      </c>
      <c r="E38" s="3">
        <f t="shared" si="6"/>
        <v>125877.61282827066</v>
      </c>
      <c r="F38" s="3">
        <f t="shared" si="7"/>
        <v>560.2944199887133</v>
      </c>
      <c r="G38" s="3">
        <f t="shared" si="8"/>
        <v>212.50486792791344</v>
      </c>
      <c r="H38" s="5">
        <f t="shared" si="9"/>
        <v>-0.09731971441991649</v>
      </c>
    </row>
    <row r="39" spans="1:8" ht="12.75">
      <c r="A39" s="2">
        <f>+xform!A42</f>
        <v>39353</v>
      </c>
      <c r="B39" s="5">
        <f>+xform!AL42</f>
        <v>-0.0010244182105100831</v>
      </c>
      <c r="C39" s="5">
        <f>+xform!P42</f>
        <v>0.006759071214938094</v>
      </c>
      <c r="D39" s="3">
        <f t="shared" si="5"/>
        <v>116026.65967617152</v>
      </c>
      <c r="E39" s="3">
        <f t="shared" si="6"/>
        <v>126728.42857774335</v>
      </c>
      <c r="F39" s="3">
        <f t="shared" si="7"/>
        <v>-118.98171010748774</v>
      </c>
      <c r="G39" s="3">
        <f t="shared" si="8"/>
        <v>850.8157494726911</v>
      </c>
      <c r="H39" s="5">
        <f t="shared" si="9"/>
        <v>-0.1070176890157184</v>
      </c>
    </row>
    <row r="40" spans="1:8" ht="12.75">
      <c r="A40" s="2">
        <f>+xform!A43</f>
        <v>39386</v>
      </c>
      <c r="B40" s="5">
        <f>+xform!AL43</f>
        <v>0.002192545457455535</v>
      </c>
      <c r="C40" s="5">
        <f>+xform!P43</f>
        <v>-2.0456836111459658E-05</v>
      </c>
      <c r="D40" s="3">
        <f t="shared" si="5"/>
        <v>116281.05340178826</v>
      </c>
      <c r="E40" s="3">
        <f t="shared" si="6"/>
        <v>126725.83611504929</v>
      </c>
      <c r="F40" s="3">
        <f t="shared" si="7"/>
        <v>254.393725616741</v>
      </c>
      <c r="G40" s="3">
        <f t="shared" si="8"/>
        <v>-2.592462694068672</v>
      </c>
      <c r="H40" s="5">
        <f t="shared" si="9"/>
        <v>-0.10444782713261014</v>
      </c>
    </row>
    <row r="41" spans="1:8" ht="12.75">
      <c r="A41" s="2">
        <f>+xform!A44</f>
        <v>39416</v>
      </c>
      <c r="B41" s="5">
        <f>+xform!AL44</f>
        <v>-0.014304214650518255</v>
      </c>
      <c r="C41" s="5">
        <f>+xform!P44</f>
        <v>-0.020671386616618014</v>
      </c>
      <c r="D41" s="3">
        <f t="shared" si="5"/>
        <v>114617.7442541407</v>
      </c>
      <c r="E41" s="3">
        <f t="shared" si="6"/>
        <v>124106.23736240092</v>
      </c>
      <c r="F41" s="3">
        <f t="shared" si="7"/>
        <v>-1663.309147647553</v>
      </c>
      <c r="G41" s="3">
        <f t="shared" si="8"/>
        <v>-2619.598752648366</v>
      </c>
      <c r="H41" s="5">
        <f t="shared" si="9"/>
        <v>-0.0948849310826021</v>
      </c>
    </row>
    <row r="42" spans="1:8" ht="12.75">
      <c r="A42" s="2">
        <f>+xform!A45</f>
        <v>39444</v>
      </c>
      <c r="B42" s="5">
        <f>+xform!AL45</f>
        <v>-0.002299840245588646</v>
      </c>
      <c r="C42" s="5">
        <f>+xform!P45</f>
        <v>0.001333237621135041</v>
      </c>
      <c r="D42" s="3">
        <f t="shared" si="5"/>
        <v>114354.14175304645</v>
      </c>
      <c r="E42" s="3">
        <f t="shared" si="6"/>
        <v>124271.70046706998</v>
      </c>
      <c r="F42" s="3">
        <f t="shared" si="7"/>
        <v>-263.60250109425397</v>
      </c>
      <c r="G42" s="3">
        <f t="shared" si="8"/>
        <v>165.4631046690629</v>
      </c>
      <c r="H42" s="5">
        <f t="shared" si="9"/>
        <v>-0.09917558714023533</v>
      </c>
    </row>
    <row r="43" spans="1:8" ht="12.75">
      <c r="A43" s="2">
        <f>+xform!A46</f>
        <v>39477</v>
      </c>
      <c r="B43" s="5">
        <f>+xform!AL46</f>
        <v>-0.016650563499152407</v>
      </c>
      <c r="C43" s="5">
        <f>+xform!P46</f>
        <v>-0.0598596932086321</v>
      </c>
      <c r="D43" s="3">
        <f t="shared" si="5"/>
        <v>112450.08085439628</v>
      </c>
      <c r="E43" s="3">
        <f t="shared" si="6"/>
        <v>116832.83460259614</v>
      </c>
      <c r="F43" s="3">
        <f t="shared" si="7"/>
        <v>-1904.0608986501757</v>
      </c>
      <c r="G43" s="3">
        <f t="shared" si="8"/>
        <v>-7438.865864473846</v>
      </c>
      <c r="H43" s="5">
        <f t="shared" si="9"/>
        <v>-0.043827537481998746</v>
      </c>
    </row>
    <row r="44" spans="1:8" ht="12.75">
      <c r="A44" s="2">
        <f>+xform!A47</f>
        <v>39507</v>
      </c>
      <c r="B44" s="5">
        <f>+xform!AL47</f>
        <v>0.011085751998546674</v>
      </c>
      <c r="C44" s="5">
        <f>+xform!P47</f>
        <v>-0.01276694643289503</v>
      </c>
      <c r="D44" s="3">
        <f t="shared" si="5"/>
        <v>113696.67456296465</v>
      </c>
      <c r="E44" s="3">
        <f t="shared" si="6"/>
        <v>115341.23606162152</v>
      </c>
      <c r="F44" s="3">
        <f t="shared" si="7"/>
        <v>1246.593708568369</v>
      </c>
      <c r="G44" s="3">
        <f t="shared" si="8"/>
        <v>-1491.5985409746208</v>
      </c>
      <c r="H44" s="5">
        <f t="shared" si="9"/>
        <v>-0.016445614986568824</v>
      </c>
    </row>
    <row r="45" spans="1:8" ht="12.75">
      <c r="A45" s="2">
        <f>+xform!A48</f>
        <v>39538</v>
      </c>
      <c r="B45" s="5">
        <f>+xform!AL48</f>
        <v>-0.016694719029828064</v>
      </c>
      <c r="C45" s="5">
        <f>+xform!P48</f>
        <v>-0.028312546409394717</v>
      </c>
      <c r="D45" s="3">
        <f t="shared" si="5"/>
        <v>111798.54052651014</v>
      </c>
      <c r="E45" s="3">
        <f t="shared" si="6"/>
        <v>112075.6319627099</v>
      </c>
      <c r="F45" s="3">
        <f t="shared" si="7"/>
        <v>-1898.134036454503</v>
      </c>
      <c r="G45" s="3">
        <f t="shared" si="8"/>
        <v>-3265.6040989116154</v>
      </c>
      <c r="H45" s="5">
        <f t="shared" si="9"/>
        <v>-0.0027709143619976118</v>
      </c>
    </row>
    <row r="46" spans="1:8" ht="12.75">
      <c r="A46" s="2">
        <f>+xform!A49</f>
        <v>39568</v>
      </c>
      <c r="B46" s="5">
        <f>+xform!AL49</f>
        <v>0.003262350222336436</v>
      </c>
      <c r="C46" s="5">
        <f>+xform!P49</f>
        <v>0.042020535187745844</v>
      </c>
      <c r="D46" s="3">
        <f t="shared" si="5"/>
        <v>112163.26652005369</v>
      </c>
      <c r="E46" s="3">
        <f t="shared" si="6"/>
        <v>116785.1099992878</v>
      </c>
      <c r="F46" s="3">
        <f t="shared" si="7"/>
        <v>364.72599354354315</v>
      </c>
      <c r="G46" s="3">
        <f t="shared" si="8"/>
        <v>4709.478036577901</v>
      </c>
      <c r="H46" s="5">
        <f t="shared" si="9"/>
        <v>-0.04621843479234111</v>
      </c>
    </row>
    <row r="47" spans="1:8" ht="12.75">
      <c r="A47" s="2">
        <f>+xform!A50</f>
        <v>39598</v>
      </c>
      <c r="B47" s="5">
        <f>+xform!AL50</f>
        <v>-0.01179235677019299</v>
      </c>
      <c r="C47" s="5">
        <f>+xform!P50</f>
        <v>-0.00435567264635669</v>
      </c>
      <c r="D47" s="3">
        <f t="shared" si="5"/>
        <v>110840.59726473897</v>
      </c>
      <c r="E47" s="3">
        <f t="shared" si="6"/>
        <v>116276.43229016215</v>
      </c>
      <c r="F47" s="3">
        <f t="shared" si="7"/>
        <v>-1322.669255314715</v>
      </c>
      <c r="G47" s="3">
        <f t="shared" si="8"/>
        <v>-508.67770912565175</v>
      </c>
      <c r="H47" s="5">
        <f t="shared" si="9"/>
        <v>-0.054358350254231746</v>
      </c>
    </row>
    <row r="48" spans="1:8" ht="12.75">
      <c r="A48" s="2">
        <f>+xform!A51</f>
        <v>39629</v>
      </c>
      <c r="B48" s="5">
        <f>+xform!AL51</f>
        <v>-0.028218489888324656</v>
      </c>
      <c r="C48" s="5">
        <f>+xform!P51</f>
        <v>-0.06348926125238827</v>
      </c>
      <c r="D48" s="3">
        <f t="shared" si="5"/>
        <v>107712.84299160806</v>
      </c>
      <c r="E48" s="3">
        <f t="shared" si="6"/>
        <v>108894.1275029964</v>
      </c>
      <c r="F48" s="3">
        <f t="shared" si="7"/>
        <v>-3127.7542731309077</v>
      </c>
      <c r="G48" s="3">
        <f t="shared" si="8"/>
        <v>-7382.304787165747</v>
      </c>
      <c r="H48" s="5">
        <f t="shared" si="9"/>
        <v>-0.011812845113883474</v>
      </c>
    </row>
    <row r="49" spans="1:8" ht="12.75">
      <c r="A49" s="2">
        <f>+xform!A52</f>
        <v>39660</v>
      </c>
      <c r="B49" s="5">
        <f>+xform!AL52</f>
        <v>0.016943887993052242</v>
      </c>
      <c r="C49" s="5">
        <f>+xform!P52</f>
        <v>0.011253271652486284</v>
      </c>
      <c r="D49" s="3">
        <f t="shared" si="5"/>
        <v>109537.9173386711</v>
      </c>
      <c r="E49" s="3">
        <f t="shared" si="6"/>
        <v>110119.5427011481</v>
      </c>
      <c r="F49" s="3">
        <f t="shared" si="7"/>
        <v>1825.0743470630405</v>
      </c>
      <c r="G49" s="3">
        <f t="shared" si="8"/>
        <v>1225.4151981516916</v>
      </c>
      <c r="H49" s="5">
        <f t="shared" si="9"/>
        <v>-0.005816253624769896</v>
      </c>
    </row>
    <row r="50" spans="1:8" ht="12.75">
      <c r="A50" s="2">
        <f>+xform!A53</f>
        <v>39689</v>
      </c>
      <c r="B50" s="5">
        <f>+xform!AL53</f>
        <v>0.01613390462147732</v>
      </c>
      <c r="C50" s="5">
        <f>+xform!P53</f>
        <v>0.023160496003322085</v>
      </c>
      <c r="D50" s="3">
        <f t="shared" si="5"/>
        <v>111305.19164944848</v>
      </c>
      <c r="E50" s="3">
        <f t="shared" si="6"/>
        <v>112669.96592976569</v>
      </c>
      <c r="F50" s="3">
        <f t="shared" si="7"/>
        <v>1767.2743107773713</v>
      </c>
      <c r="G50" s="3">
        <f t="shared" si="8"/>
        <v>2550.4232286175975</v>
      </c>
      <c r="H50" s="5">
        <f t="shared" si="9"/>
        <v>-0.013647742803172047</v>
      </c>
    </row>
    <row r="51" spans="1:8" ht="12.75">
      <c r="A51" s="2">
        <f>+xform!A54</f>
        <v>39721</v>
      </c>
      <c r="B51" s="5">
        <f>+xform!AL54</f>
        <v>0.011265713546238757</v>
      </c>
      <c r="C51" s="5">
        <f>+xform!P54</f>
        <v>-0.046428459731897055</v>
      </c>
      <c r="D51" s="3">
        <f t="shared" si="5"/>
        <v>112559.12405478038</v>
      </c>
      <c r="E51" s="3">
        <f t="shared" si="6"/>
        <v>107438.87295360136</v>
      </c>
      <c r="F51" s="3">
        <f t="shared" si="7"/>
        <v>1253.9324053318996</v>
      </c>
      <c r="G51" s="3">
        <f t="shared" si="8"/>
        <v>-5231.092976164335</v>
      </c>
      <c r="H51" s="5">
        <f t="shared" si="9"/>
        <v>0.051202511011790186</v>
      </c>
    </row>
    <row r="52" spans="1:8" ht="12.75">
      <c r="A52" s="2">
        <f>+xform!A55</f>
        <v>39752</v>
      </c>
      <c r="B52" s="5">
        <f>+xform!AL55</f>
        <v>-0.00564947190565991</v>
      </c>
      <c r="C52" s="5">
        <f>+xform!P55</f>
        <v>-0.06960623233880557</v>
      </c>
      <c r="D52" s="3">
        <f t="shared" si="5"/>
        <v>111923.22444570721</v>
      </c>
      <c r="E52" s="3">
        <f t="shared" si="6"/>
        <v>99960.45780057357</v>
      </c>
      <c r="F52" s="3">
        <f t="shared" si="7"/>
        <v>-635.8996090731671</v>
      </c>
      <c r="G52" s="3">
        <f t="shared" si="8"/>
        <v>-7478.415153027789</v>
      </c>
      <c r="H52" s="5">
        <f t="shared" si="9"/>
        <v>0.11962766645133649</v>
      </c>
    </row>
    <row r="53" spans="1:8" ht="12.75">
      <c r="A53" s="2">
        <f>+xform!A56</f>
        <v>39780</v>
      </c>
      <c r="B53" s="5">
        <f>+xform!AL56</f>
        <v>0.01668937329700282</v>
      </c>
      <c r="C53" s="5">
        <f>+xform!P56</f>
        <v>-0.030696732472255326</v>
      </c>
      <c r="D53" s="3">
        <f t="shared" si="5"/>
        <v>113791.15291908584</v>
      </c>
      <c r="E53" s="3">
        <f t="shared" si="6"/>
        <v>96891.99836966519</v>
      </c>
      <c r="F53" s="3">
        <f t="shared" si="7"/>
        <v>1867.9284733786335</v>
      </c>
      <c r="G53" s="3">
        <f t="shared" si="8"/>
        <v>-3068.459430908377</v>
      </c>
      <c r="H53" s="5">
        <f t="shared" si="9"/>
        <v>0.16899154549420647</v>
      </c>
    </row>
    <row r="54" spans="1:8" ht="12.75">
      <c r="A54" s="2">
        <f>+xform!A57</f>
        <v>39812</v>
      </c>
      <c r="B54" s="5">
        <f>+xform!AL57</f>
        <v>0.011055276381909396</v>
      </c>
      <c r="C54" s="5">
        <f>+xform!P57</f>
        <v>-0.023968544433226567</v>
      </c>
      <c r="D54" s="3">
        <f t="shared" si="5"/>
        <v>115049.14556442245</v>
      </c>
      <c r="E54" s="3">
        <f t="shared" si="6"/>
        <v>94569.63820151775</v>
      </c>
      <c r="F54" s="3">
        <f t="shared" si="7"/>
        <v>1257.992645336606</v>
      </c>
      <c r="G54" s="3">
        <f t="shared" si="8"/>
        <v>-2322.3601681474393</v>
      </c>
      <c r="H54" s="5">
        <f t="shared" si="9"/>
        <v>0.20479507362904703</v>
      </c>
    </row>
    <row r="55" spans="1:8" ht="12.75">
      <c r="A55" s="2">
        <f>+xform!A58</f>
        <v>39843</v>
      </c>
      <c r="B55" s="5">
        <f>+xform!AL58</f>
        <v>-0.005705845774916357</v>
      </c>
      <c r="C55" s="5">
        <f>+xform!P58</f>
        <v>-0.014266911634332925</v>
      </c>
      <c r="D55" s="3">
        <f t="shared" si="5"/>
        <v>114392.69288329595</v>
      </c>
      <c r="E55" s="3">
        <f t="shared" si="6"/>
        <v>93220.42153000586</v>
      </c>
      <c r="F55" s="3">
        <f t="shared" si="7"/>
        <v>-656.452681126495</v>
      </c>
      <c r="G55" s="3">
        <f t="shared" si="8"/>
        <v>-1349.2166715118947</v>
      </c>
      <c r="H55" s="5">
        <f t="shared" si="9"/>
        <v>0.21172271353290084</v>
      </c>
    </row>
    <row r="56" spans="1:8" ht="12.75">
      <c r="A56" s="2">
        <f>+xform!A59</f>
        <v>39871</v>
      </c>
      <c r="B56" s="5">
        <f>+xform!AL59</f>
        <v>0.005733262353730356</v>
      </c>
      <c r="C56" s="5">
        <f>+xform!P59</f>
        <v>-0.06357666496335342</v>
      </c>
      <c r="D56" s="3">
        <f t="shared" si="5"/>
        <v>115048.53620294559</v>
      </c>
      <c r="E56" s="3">
        <f t="shared" si="6"/>
        <v>87293.77802265009</v>
      </c>
      <c r="F56" s="3">
        <f t="shared" si="7"/>
        <v>655.8433196496335</v>
      </c>
      <c r="G56" s="3">
        <f t="shared" si="8"/>
        <v>-5926.643507355766</v>
      </c>
      <c r="H56" s="5">
        <f t="shared" si="9"/>
        <v>0.277547581802955</v>
      </c>
    </row>
    <row r="57" spans="1:8" ht="12.75">
      <c r="A57" s="2">
        <f>+xform!A60</f>
        <v>39903</v>
      </c>
      <c r="B57" s="5">
        <f>+xform!AL60</f>
        <v>0.015353986668044373</v>
      </c>
      <c r="C57" s="5">
        <f>+xform!P60</f>
        <v>0.028862937868835776</v>
      </c>
      <c r="D57" s="3">
        <f t="shared" si="5"/>
        <v>116814.98989398363</v>
      </c>
      <c r="E57" s="3">
        <f t="shared" si="6"/>
        <v>89813.3329140538</v>
      </c>
      <c r="F57" s="3">
        <f t="shared" si="7"/>
        <v>1766.4536910380411</v>
      </c>
      <c r="G57" s="3">
        <f t="shared" si="8"/>
        <v>2519.5548914037063</v>
      </c>
      <c r="H57" s="5">
        <f t="shared" si="9"/>
        <v>0.2700165697992982</v>
      </c>
    </row>
    <row r="58" spans="1:8" ht="12.75">
      <c r="A58" s="2">
        <f>+xform!A61</f>
        <v>39933</v>
      </c>
      <c r="B58" s="5">
        <f>+xform!AL61</f>
        <v>0.015694621021894915</v>
      </c>
      <c r="C58" s="5">
        <f>+xform!P61</f>
        <v>0.08644812902958793</v>
      </c>
      <c r="D58" s="3">
        <f t="shared" si="5"/>
        <v>118648.35689004618</v>
      </c>
      <c r="E58" s="3">
        <f t="shared" si="6"/>
        <v>97577.52750638526</v>
      </c>
      <c r="F58" s="3">
        <f t="shared" si="7"/>
        <v>1833.3669960625557</v>
      </c>
      <c r="G58" s="3">
        <f t="shared" si="8"/>
        <v>7764.194592331463</v>
      </c>
      <c r="H58" s="5">
        <f t="shared" si="9"/>
        <v>0.21070829383660916</v>
      </c>
    </row>
    <row r="59" spans="1:8" ht="12.75">
      <c r="A59" s="2">
        <f>+xform!A62</f>
        <v>39962</v>
      </c>
      <c r="B59" s="5">
        <f>+xform!AL62</f>
        <v>-0.01495503750609415</v>
      </c>
      <c r="C59" s="5">
        <f>+xform!P62</f>
        <v>-0.0016837207330216545</v>
      </c>
      <c r="D59" s="3">
        <f t="shared" si="5"/>
        <v>116873.9662627191</v>
      </c>
      <c r="E59" s="3">
        <f t="shared" si="6"/>
        <v>97413.23420024576</v>
      </c>
      <c r="F59" s="3">
        <f t="shared" si="7"/>
        <v>-1774.390627327084</v>
      </c>
      <c r="G59" s="3">
        <f t="shared" si="8"/>
        <v>-164.2933061395015</v>
      </c>
      <c r="H59" s="5">
        <f t="shared" si="9"/>
        <v>0.19460732062473352</v>
      </c>
    </row>
    <row r="60" spans="1:8" ht="12.75">
      <c r="A60" s="2">
        <f>+xform!A63</f>
        <v>39994</v>
      </c>
      <c r="B60" s="5">
        <f>+xform!AL63</f>
        <v>0.0134663359132954</v>
      </c>
      <c r="C60" s="5">
        <f>+xform!P63</f>
        <v>0.0026330860591441073</v>
      </c>
      <c r="D60" s="3">
        <f t="shared" si="5"/>
        <v>118447.83035193203</v>
      </c>
      <c r="E60" s="3">
        <f t="shared" si="6"/>
        <v>97669.73162919458</v>
      </c>
      <c r="F60" s="3">
        <f t="shared" si="7"/>
        <v>1573.8640892129333</v>
      </c>
      <c r="G60" s="3">
        <f t="shared" si="8"/>
        <v>256.4974289488164</v>
      </c>
      <c r="H60" s="5">
        <f t="shared" si="9"/>
        <v>0.20778098722737448</v>
      </c>
    </row>
    <row r="61" spans="1:8" ht="12.75">
      <c r="A61" s="2">
        <f>+xform!A64</f>
        <v>40025</v>
      </c>
      <c r="B61" s="5">
        <f>+xform!AL64</f>
        <v>0.03241899755490282</v>
      </c>
      <c r="C61" s="5">
        <f>+xform!P64</f>
        <v>0.05555632157722845</v>
      </c>
      <c r="D61" s="3">
        <f t="shared" si="5"/>
        <v>122287.79027449485</v>
      </c>
      <c r="E61" s="3">
        <f t="shared" si="6"/>
        <v>103095.90264794772</v>
      </c>
      <c r="F61" s="3">
        <f t="shared" si="7"/>
        <v>3839.959922562819</v>
      </c>
      <c r="G61" s="3">
        <f t="shared" si="8"/>
        <v>5426.171018753143</v>
      </c>
      <c r="H61" s="5">
        <f t="shared" si="9"/>
        <v>0.19191887626547133</v>
      </c>
    </row>
    <row r="62" spans="1:8" ht="12.75">
      <c r="A62" s="2">
        <f>+xform!A65</f>
        <v>40056</v>
      </c>
      <c r="B62" s="5">
        <f>+xform!AL65</f>
        <v>0.004991319374082982</v>
      </c>
      <c r="C62" s="5">
        <f>+xform!P65</f>
        <v>0.022886776807208076</v>
      </c>
      <c r="D62" s="3">
        <f t="shared" si="5"/>
        <v>122898.16769130573</v>
      </c>
      <c r="E62" s="3">
        <f t="shared" si="6"/>
        <v>105455.43556158895</v>
      </c>
      <c r="F62" s="3">
        <f t="shared" si="7"/>
        <v>610.3774168108794</v>
      </c>
      <c r="G62" s="3">
        <f t="shared" si="8"/>
        <v>2359.532913641233</v>
      </c>
      <c r="H62" s="5">
        <f t="shared" si="9"/>
        <v>0.17442732129716765</v>
      </c>
    </row>
    <row r="63" spans="1:8" ht="12.75">
      <c r="A63" s="2">
        <f>+xform!A66</f>
        <v>40086</v>
      </c>
      <c r="B63" s="5">
        <f>+xform!AL66</f>
        <v>0.006699582537326852</v>
      </c>
      <c r="C63" s="5">
        <f>+xform!P66</f>
        <v>0.015770497579551845</v>
      </c>
      <c r="D63" s="3">
        <f t="shared" si="5"/>
        <v>123721.53410943986</v>
      </c>
      <c r="E63" s="3">
        <f t="shared" si="6"/>
        <v>107118.52025286357</v>
      </c>
      <c r="F63" s="3">
        <f t="shared" si="7"/>
        <v>823.3664181341301</v>
      </c>
      <c r="G63" s="3">
        <f t="shared" si="8"/>
        <v>1663.0846912746201</v>
      </c>
      <c r="H63" s="5">
        <f t="shared" si="9"/>
        <v>0.16603013856576299</v>
      </c>
    </row>
    <row r="64" spans="1:8" ht="12.75">
      <c r="A64" s="2">
        <f>+xform!A67</f>
        <v>40116</v>
      </c>
      <c r="B64" s="5">
        <f>+xform!AL67</f>
        <v>-0.008554782235296045</v>
      </c>
      <c r="C64" s="5">
        <f>+xform!P67</f>
        <v>-0.02358921683209244</v>
      </c>
      <c r="D64" s="3">
        <f t="shared" si="5"/>
        <v>122663.12332731685</v>
      </c>
      <c r="E64" s="3">
        <f t="shared" si="6"/>
        <v>104591.67825188588</v>
      </c>
      <c r="F64" s="3">
        <f t="shared" si="7"/>
        <v>-1058.4107821230136</v>
      </c>
      <c r="G64" s="3">
        <f t="shared" si="8"/>
        <v>-2526.842000977689</v>
      </c>
      <c r="H64" s="5">
        <f t="shared" si="9"/>
        <v>0.18071445075430947</v>
      </c>
    </row>
    <row r="65" spans="1:8" ht="12.75">
      <c r="A65" s="2">
        <f>+xform!A68</f>
        <v>40147</v>
      </c>
      <c r="B65" s="5">
        <f>+xform!AL68</f>
        <v>0.014380973348073402</v>
      </c>
      <c r="C65" s="5">
        <f>+xform!P68</f>
        <v>0.015355946844768329</v>
      </c>
      <c r="D65" s="3">
        <f t="shared" si="5"/>
        <v>124427.13843467842</v>
      </c>
      <c r="E65" s="3">
        <f t="shared" si="6"/>
        <v>106197.78250352696</v>
      </c>
      <c r="F65" s="3">
        <f t="shared" si="7"/>
        <v>1764.0151073615707</v>
      </c>
      <c r="G65" s="3">
        <f t="shared" si="8"/>
        <v>1606.1042516410816</v>
      </c>
      <c r="H65" s="5">
        <f t="shared" si="9"/>
        <v>0.18229355931151447</v>
      </c>
    </row>
    <row r="66" spans="1:8" ht="12.75">
      <c r="A66" s="2">
        <f>+xform!A69</f>
        <v>40177</v>
      </c>
      <c r="B66" s="5">
        <f>+xform!AL69</f>
        <v>0.031138024921461782</v>
      </c>
      <c r="C66" s="5">
        <f>+xform!P69</f>
        <v>0.04056493821876361</v>
      </c>
      <c r="D66" s="3">
        <f t="shared" si="5"/>
        <v>128301.55377216359</v>
      </c>
      <c r="E66" s="3">
        <f t="shared" si="6"/>
        <v>110505.68898975223</v>
      </c>
      <c r="F66" s="3">
        <f t="shared" si="7"/>
        <v>3874.415337485174</v>
      </c>
      <c r="G66" s="3">
        <f t="shared" si="8"/>
        <v>4307.906486225271</v>
      </c>
      <c r="H66" s="5">
        <f t="shared" si="9"/>
        <v>0.17795864782411353</v>
      </c>
    </row>
    <row r="67" spans="1:8" ht="12.75">
      <c r="A67" s="2">
        <f>+xform!A70</f>
        <v>40207</v>
      </c>
      <c r="B67" s="5">
        <f>+xform!AL70</f>
        <v>-0.007190179644709458</v>
      </c>
      <c r="C67" s="5">
        <f>+xform!P70</f>
        <v>-0.02056280225853608</v>
      </c>
      <c r="D67" s="3">
        <f aca="true" t="shared" si="10" ref="D67:D98">+D66*(1+B67)</f>
        <v>127379.04255184639</v>
      </c>
      <c r="E67" s="3">
        <f aca="true" t="shared" si="11" ref="E67:E98">+E66*(1+C67)</f>
        <v>108233.38235861267</v>
      </c>
      <c r="F67" s="3">
        <f aca="true" t="shared" si="12" ref="F67:F98">+D67-D66</f>
        <v>-922.511220317203</v>
      </c>
      <c r="G67" s="3">
        <f aca="true" t="shared" si="13" ref="G67:G98">+E67-E66</f>
        <v>-2272.306631139567</v>
      </c>
      <c r="H67" s="5">
        <f aca="true" t="shared" si="14" ref="H67:H98">+(D67/D$2-1)-(E67/E$2-1)</f>
        <v>0.19145660193233738</v>
      </c>
    </row>
    <row r="68" spans="1:8" ht="12.75">
      <c r="A68" s="2">
        <f>+xform!A71</f>
        <v>40235</v>
      </c>
      <c r="B68" s="5">
        <f>+xform!AL71</f>
        <v>0.019363139860877406</v>
      </c>
      <c r="C68" s="5">
        <f>+xform!P71</f>
        <v>0.009998072939811108</v>
      </c>
      <c r="D68" s="3">
        <f t="shared" si="10"/>
        <v>129845.50076812244</v>
      </c>
      <c r="E68" s="3">
        <f t="shared" si="11"/>
        <v>109315.50760995653</v>
      </c>
      <c r="F68" s="3">
        <f t="shared" si="12"/>
        <v>2466.458216276049</v>
      </c>
      <c r="G68" s="3">
        <f t="shared" si="13"/>
        <v>1082.1252513438667</v>
      </c>
      <c r="H68" s="5">
        <f t="shared" si="14"/>
        <v>0.20529993158165905</v>
      </c>
    </row>
    <row r="69" spans="1:8" ht="12.75">
      <c r="A69" s="2">
        <f>+xform!A72</f>
        <v>40268</v>
      </c>
      <c r="B69" s="5">
        <f>+xform!AL72</f>
        <v>0.03386341386386704</v>
      </c>
      <c r="C69" s="5">
        <f>+xform!P72</f>
        <v>0.04539450441382993</v>
      </c>
      <c r="D69" s="3">
        <f t="shared" si="10"/>
        <v>134242.51269899443</v>
      </c>
      <c r="E69" s="3">
        <f t="shared" si="11"/>
        <v>114277.83090265677</v>
      </c>
      <c r="F69" s="3">
        <f t="shared" si="12"/>
        <v>4397.011930871988</v>
      </c>
      <c r="G69" s="3">
        <f t="shared" si="13"/>
        <v>4962.323292700239</v>
      </c>
      <c r="H69" s="5">
        <f t="shared" si="14"/>
        <v>0.19964681796337658</v>
      </c>
    </row>
    <row r="70" spans="1:8" ht="12.75">
      <c r="A70" s="2">
        <f>+xform!A73</f>
        <v>40298</v>
      </c>
      <c r="B70" s="5">
        <f>+xform!AL73</f>
        <v>-0.0043611226109801435</v>
      </c>
      <c r="C70" s="5">
        <f>+xform!P73</f>
        <v>-3.723355251428239E-05</v>
      </c>
      <c r="D70" s="3">
        <f t="shared" si="10"/>
        <v>133657.06464150807</v>
      </c>
      <c r="E70" s="3">
        <f t="shared" si="11"/>
        <v>114273.57593303864</v>
      </c>
      <c r="F70" s="3">
        <f t="shared" si="12"/>
        <v>-585.4480574863555</v>
      </c>
      <c r="G70" s="3">
        <f t="shared" si="13"/>
        <v>-4.254969618137693</v>
      </c>
      <c r="H70" s="5">
        <f t="shared" si="14"/>
        <v>0.1938348870846942</v>
      </c>
    </row>
    <row r="71" spans="1:8" ht="12.75">
      <c r="A71" s="2">
        <f>+xform!A74</f>
        <v>40329</v>
      </c>
      <c r="B71" s="5">
        <f>+xform!AL74</f>
        <v>0.006585459502545182</v>
      </c>
      <c r="C71" s="5">
        <f>+xform!P74</f>
        <v>-0.015829563376029785</v>
      </c>
      <c r="D71" s="3">
        <f t="shared" si="10"/>
        <v>134537.2578279338</v>
      </c>
      <c r="E71" s="3">
        <f t="shared" si="11"/>
        <v>112464.67512060105</v>
      </c>
      <c r="F71" s="3">
        <f t="shared" si="12"/>
        <v>880.1931864257203</v>
      </c>
      <c r="G71" s="3">
        <f t="shared" si="13"/>
        <v>-1808.9008124375832</v>
      </c>
      <c r="H71" s="5">
        <f t="shared" si="14"/>
        <v>0.22072582707332744</v>
      </c>
    </row>
    <row r="72" spans="1:8" ht="12.75">
      <c r="A72" s="2">
        <f>+xform!A75</f>
        <v>40359</v>
      </c>
      <c r="B72" s="5">
        <f>+xform!AL75</f>
        <v>-0.010869428073208235</v>
      </c>
      <c r="C72" s="5">
        <f>+xform!P75</f>
        <v>-0.02074297913756261</v>
      </c>
      <c r="D72" s="3">
        <f t="shared" si="10"/>
        <v>133074.9147808064</v>
      </c>
      <c r="E72" s="3">
        <f t="shared" si="11"/>
        <v>110131.82271086167</v>
      </c>
      <c r="F72" s="3">
        <f t="shared" si="12"/>
        <v>-1462.3430471273896</v>
      </c>
      <c r="G72" s="3">
        <f t="shared" si="13"/>
        <v>-2332.852409739382</v>
      </c>
      <c r="H72" s="5">
        <f t="shared" si="14"/>
        <v>0.22943092069944737</v>
      </c>
    </row>
    <row r="73" spans="1:8" ht="12.75">
      <c r="A73" s="2">
        <f>+xform!A76</f>
        <v>40389</v>
      </c>
      <c r="B73" s="5">
        <f>+xform!AL76</f>
        <v>0.007223957918657161</v>
      </c>
      <c r="C73" s="5">
        <f>+xform!P76</f>
        <v>0.024007962985119403</v>
      </c>
      <c r="D73" s="3">
        <f t="shared" si="10"/>
        <v>134036.24236521186</v>
      </c>
      <c r="E73" s="3">
        <f t="shared" si="11"/>
        <v>112775.86343398776</v>
      </c>
      <c r="F73" s="3">
        <f t="shared" si="12"/>
        <v>961.3275844054588</v>
      </c>
      <c r="G73" s="3">
        <f t="shared" si="13"/>
        <v>2644.0407231260906</v>
      </c>
      <c r="H73" s="5">
        <f t="shared" si="14"/>
        <v>0.212603789312241</v>
      </c>
    </row>
    <row r="74" spans="1:8" ht="12.75">
      <c r="A74" s="2">
        <f>+xform!A77</f>
        <v>40421</v>
      </c>
      <c r="B74" s="5">
        <f>+xform!AL77</f>
        <v>0.011171148801437986</v>
      </c>
      <c r="C74" s="5">
        <f>+xform!P77</f>
        <v>-0.015741642695260512</v>
      </c>
      <c r="D74" s="3">
        <f t="shared" si="10"/>
        <v>135533.58117345924</v>
      </c>
      <c r="E74" s="3">
        <f t="shared" si="11"/>
        <v>111000.58608716044</v>
      </c>
      <c r="F74" s="3">
        <f t="shared" si="12"/>
        <v>1497.338808247383</v>
      </c>
      <c r="G74" s="3">
        <f t="shared" si="13"/>
        <v>-1775.2773468273226</v>
      </c>
      <c r="H74" s="5">
        <f t="shared" si="14"/>
        <v>0.24532995086298803</v>
      </c>
    </row>
    <row r="75" spans="1:8" ht="12.75">
      <c r="A75" s="2">
        <f>+xform!A78</f>
        <v>40451</v>
      </c>
      <c r="B75" s="5">
        <f>+xform!AL78</f>
        <v>-0.0008353994057823822</v>
      </c>
      <c r="C75" s="5">
        <f>+xform!P78</f>
        <v>0.018358037181987905</v>
      </c>
      <c r="D75" s="3">
        <f t="shared" si="10"/>
        <v>135420.35650028338</v>
      </c>
      <c r="E75" s="3">
        <f t="shared" si="11"/>
        <v>113038.33897377097</v>
      </c>
      <c r="F75" s="3">
        <f t="shared" si="12"/>
        <v>-113.22467317586415</v>
      </c>
      <c r="G75" s="3">
        <f t="shared" si="13"/>
        <v>2037.7528866105276</v>
      </c>
      <c r="H75" s="5">
        <f t="shared" si="14"/>
        <v>0.2238201752651241</v>
      </c>
    </row>
    <row r="76" spans="1:8" ht="12.75">
      <c r="A76" s="2">
        <f>+xform!A79</f>
        <v>40480</v>
      </c>
      <c r="B76" s="5">
        <f>+xform!AL79</f>
        <v>0.002137109973304403</v>
      </c>
      <c r="C76" s="5">
        <f>+xform!P79</f>
        <v>0.002496189396665205</v>
      </c>
      <c r="D76" s="3">
        <f t="shared" si="10"/>
        <v>135709.76469474856</v>
      </c>
      <c r="E76" s="3">
        <f t="shared" si="11"/>
        <v>113320.50407693395</v>
      </c>
      <c r="F76" s="3">
        <f t="shared" si="12"/>
        <v>289.40819446518435</v>
      </c>
      <c r="G76" s="3">
        <f t="shared" si="13"/>
        <v>282.1651031629881</v>
      </c>
      <c r="H76" s="5">
        <f t="shared" si="14"/>
        <v>0.2238926061781461</v>
      </c>
    </row>
    <row r="77" spans="1:8" ht="12.75">
      <c r="A77" s="2">
        <f>+xform!A80</f>
        <v>40512</v>
      </c>
      <c r="B77" s="5">
        <f>+xform!AL80</f>
        <v>-0.013619116831571357</v>
      </c>
      <c r="C77" s="5">
        <f>+xform!P80</f>
        <v>-0.010280770985232102</v>
      </c>
      <c r="D77" s="3">
        <f t="shared" si="10"/>
        <v>133861.51755418573</v>
      </c>
      <c r="E77" s="3">
        <f t="shared" si="11"/>
        <v>112155.48192658793</v>
      </c>
      <c r="F77" s="3">
        <f t="shared" si="12"/>
        <v>-1848.2471405628312</v>
      </c>
      <c r="G77" s="3">
        <f t="shared" si="13"/>
        <v>-1165.0221503460198</v>
      </c>
      <c r="H77" s="5">
        <f t="shared" si="14"/>
        <v>0.21706035627597808</v>
      </c>
    </row>
    <row r="78" spans="1:8" ht="12.75">
      <c r="A78" s="2">
        <f>+xform!A81</f>
        <v>40542</v>
      </c>
      <c r="B78" s="5">
        <f>+xform!AL81</f>
        <v>-8.261741377771126E-05</v>
      </c>
      <c r="C78" s="5">
        <f>+xform!P81</f>
        <v>0.029406642397841066</v>
      </c>
      <c r="D78" s="3">
        <f t="shared" si="10"/>
        <v>133850.45826180105</v>
      </c>
      <c r="E78" s="3">
        <f t="shared" si="11"/>
        <v>115453.59807656062</v>
      </c>
      <c r="F78" s="3">
        <f t="shared" si="12"/>
        <v>-11.05929238468525</v>
      </c>
      <c r="G78" s="3">
        <f t="shared" si="13"/>
        <v>3298.1161499726877</v>
      </c>
      <c r="H78" s="5">
        <f t="shared" si="14"/>
        <v>0.18396860185240427</v>
      </c>
    </row>
    <row r="79" spans="1:8" ht="12.75">
      <c r="A79" s="2">
        <f>+xform!A82</f>
        <v>40574</v>
      </c>
      <c r="B79" s="5">
        <f>+xform!AL82</f>
        <v>0.001609705102104724</v>
      </c>
      <c r="C79" s="5">
        <f>+xform!P82</f>
        <v>0.012607792690021146</v>
      </c>
      <c r="D79" s="3">
        <f t="shared" si="10"/>
        <v>134065.91802738412</v>
      </c>
      <c r="E79" s="3">
        <f t="shared" si="11"/>
        <v>116909.21310642693</v>
      </c>
      <c r="F79" s="3">
        <f t="shared" si="12"/>
        <v>215.45976558307302</v>
      </c>
      <c r="G79" s="3">
        <f t="shared" si="13"/>
        <v>1455.6150298663124</v>
      </c>
      <c r="H79" s="5">
        <f t="shared" si="14"/>
        <v>0.171567049209572</v>
      </c>
    </row>
    <row r="80" spans="1:8" ht="12.75">
      <c r="A80" s="2">
        <f>+xform!A83</f>
        <v>40602</v>
      </c>
      <c r="B80" s="5">
        <f>+xform!AL83</f>
        <v>0.008144320469631008</v>
      </c>
      <c r="C80" s="5">
        <f>+xform!P83</f>
        <v>0.013749659769547971</v>
      </c>
      <c r="D80" s="3">
        <f t="shared" si="10"/>
        <v>135157.79382785442</v>
      </c>
      <c r="E80" s="3">
        <f t="shared" si="11"/>
        <v>118516.67501056587</v>
      </c>
      <c r="F80" s="3">
        <f t="shared" si="12"/>
        <v>1091.8758004702977</v>
      </c>
      <c r="G80" s="3">
        <f t="shared" si="13"/>
        <v>1607.4619041389378</v>
      </c>
      <c r="H80" s="5">
        <f t="shared" si="14"/>
        <v>0.16641118817288558</v>
      </c>
    </row>
    <row r="81" spans="1:8" ht="12.75">
      <c r="A81" s="2">
        <f>+xform!A84</f>
        <v>40633</v>
      </c>
      <c r="B81" s="5">
        <f>+xform!AL84</f>
        <v>-0.013245121770517935</v>
      </c>
      <c r="C81" s="5">
        <f>+xform!P84</f>
        <v>-0.019157778660209134</v>
      </c>
      <c r="D81" s="3">
        <f t="shared" si="10"/>
        <v>133367.61239036993</v>
      </c>
      <c r="E81" s="3">
        <f t="shared" si="11"/>
        <v>116246.1587831695</v>
      </c>
      <c r="F81" s="3">
        <f t="shared" si="12"/>
        <v>-1790.1814374844835</v>
      </c>
      <c r="G81" s="3">
        <f t="shared" si="13"/>
        <v>-2270.516227396365</v>
      </c>
      <c r="H81" s="5">
        <f t="shared" si="14"/>
        <v>0.17121453607200432</v>
      </c>
    </row>
    <row r="82" spans="1:8" ht="12.75">
      <c r="A82" s="2">
        <f>+xform!A85</f>
        <v>40662</v>
      </c>
      <c r="B82" s="5">
        <f>+xform!AL85</f>
        <v>-0.0059904289860926874</v>
      </c>
      <c r="C82" s="5">
        <f>+xform!P85</f>
        <v>0.0031173486301912527</v>
      </c>
      <c r="D82" s="3">
        <f t="shared" si="10"/>
        <v>132568.6831793007</v>
      </c>
      <c r="E82" s="3">
        <f t="shared" si="11"/>
        <v>116608.5385870172</v>
      </c>
      <c r="F82" s="3">
        <f t="shared" si="12"/>
        <v>-798.9292110692477</v>
      </c>
      <c r="G82" s="3">
        <f t="shared" si="13"/>
        <v>362.37980384769617</v>
      </c>
      <c r="H82" s="5">
        <f t="shared" si="14"/>
        <v>0.15960144592283476</v>
      </c>
    </row>
    <row r="83" spans="1:8" ht="12.75">
      <c r="A83" s="2">
        <f>+xform!A86</f>
        <v>40694</v>
      </c>
      <c r="B83" s="5">
        <f>+xform!AL86</f>
        <v>0.0070531006220334504</v>
      </c>
      <c r="C83" s="5">
        <f>+xform!P86</f>
        <v>-0.002422502618505684</v>
      </c>
      <c r="D83" s="3">
        <f t="shared" si="10"/>
        <v>133503.70344109475</v>
      </c>
      <c r="E83" s="3">
        <f t="shared" si="11"/>
        <v>116326.05409695004</v>
      </c>
      <c r="F83" s="3">
        <f t="shared" si="12"/>
        <v>935.0202617940668</v>
      </c>
      <c r="G83" s="3">
        <f t="shared" si="13"/>
        <v>-282.48449006715964</v>
      </c>
      <c r="H83" s="5">
        <f t="shared" si="14"/>
        <v>0.17177649344144696</v>
      </c>
    </row>
    <row r="84" spans="1:8" ht="12.75">
      <c r="A84" s="2">
        <f>+xform!A87</f>
        <v>40724</v>
      </c>
      <c r="B84" s="5">
        <f>+xform!AL87</f>
        <v>-0.008058383017537212</v>
      </c>
      <c r="C84" s="5">
        <f>+xform!P87</f>
        <v>-0.007525937404923354</v>
      </c>
      <c r="D84" s="3">
        <f t="shared" si="10"/>
        <v>132427.8794645067</v>
      </c>
      <c r="E84" s="3">
        <f t="shared" si="11"/>
        <v>115450.59149525467</v>
      </c>
      <c r="F84" s="3">
        <f t="shared" si="12"/>
        <v>-1075.8239765880571</v>
      </c>
      <c r="G84" s="3">
        <f t="shared" si="13"/>
        <v>-875.4626016953698</v>
      </c>
      <c r="H84" s="5">
        <f t="shared" si="14"/>
        <v>0.1697728796925202</v>
      </c>
    </row>
    <row r="85" spans="1:8" ht="12.75">
      <c r="A85" s="2">
        <f>+xform!A88</f>
        <v>40753</v>
      </c>
      <c r="B85" s="5">
        <f>+xform!AL88</f>
        <v>-0.010745024573943194</v>
      </c>
      <c r="C85" s="5">
        <f>+xform!P88</f>
        <v>-0.028087747930511043</v>
      </c>
      <c r="D85" s="3">
        <f t="shared" si="10"/>
        <v>131004.93864538538</v>
      </c>
      <c r="E85" s="3">
        <f t="shared" si="11"/>
        <v>112207.84438290755</v>
      </c>
      <c r="F85" s="3">
        <f t="shared" si="12"/>
        <v>-1422.9408191213151</v>
      </c>
      <c r="G85" s="3">
        <f t="shared" si="13"/>
        <v>-3242.7471123471187</v>
      </c>
      <c r="H85" s="5">
        <f t="shared" si="14"/>
        <v>0.1879709426247782</v>
      </c>
    </row>
    <row r="86" spans="1:8" ht="12.75">
      <c r="A86" s="2">
        <f>+xform!A89</f>
        <v>40786</v>
      </c>
      <c r="B86" s="5">
        <f>+xform!AL89</f>
        <v>0.00592826608821931</v>
      </c>
      <c r="C86" s="5">
        <f>+xform!P89</f>
        <v>-0.05399031407442047</v>
      </c>
      <c r="D86" s="3">
        <f t="shared" si="10"/>
        <v>131781.57078054608</v>
      </c>
      <c r="E86" s="3">
        <f t="shared" si="11"/>
        <v>106149.70762306068</v>
      </c>
      <c r="F86" s="3">
        <f t="shared" si="12"/>
        <v>776.6321351607039</v>
      </c>
      <c r="G86" s="3">
        <f t="shared" si="13"/>
        <v>-6058.136759846879</v>
      </c>
      <c r="H86" s="5">
        <f t="shared" si="14"/>
        <v>0.256318631574854</v>
      </c>
    </row>
    <row r="87" spans="1:8" ht="12.75">
      <c r="A87" s="2">
        <f>+xform!A90</f>
        <v>40816</v>
      </c>
      <c r="B87" s="5">
        <f>+xform!AL90</f>
        <v>-0.000153704272978894</v>
      </c>
      <c r="C87" s="5">
        <f>+xform!P90</f>
        <v>-0.01273430235195696</v>
      </c>
      <c r="D87" s="3">
        <f t="shared" si="10"/>
        <v>131761.31539001723</v>
      </c>
      <c r="E87" s="3">
        <f t="shared" si="11"/>
        <v>104797.9651516168</v>
      </c>
      <c r="F87" s="3">
        <f t="shared" si="12"/>
        <v>-20.25539052885142</v>
      </c>
      <c r="G87" s="3">
        <f t="shared" si="13"/>
        <v>-1351.742471443882</v>
      </c>
      <c r="H87" s="5">
        <f t="shared" si="14"/>
        <v>0.2696335023840044</v>
      </c>
    </row>
    <row r="88" spans="1:8" ht="12.75">
      <c r="A88" s="2">
        <f>+xform!A91</f>
        <v>40847</v>
      </c>
      <c r="B88" s="5">
        <f>+xform!AL91</f>
        <v>-0.011685025019293926</v>
      </c>
      <c r="C88" s="5">
        <f>+xform!P91</f>
        <v>0.04364329144046029</v>
      </c>
      <c r="D88" s="3">
        <f t="shared" si="10"/>
        <v>130221.68112310981</v>
      </c>
      <c r="E88" s="3">
        <f t="shared" si="11"/>
        <v>109371.69328709602</v>
      </c>
      <c r="F88" s="3">
        <f t="shared" si="12"/>
        <v>-1539.634266907422</v>
      </c>
      <c r="G88" s="3">
        <f t="shared" si="13"/>
        <v>4573.728135479221</v>
      </c>
      <c r="H88" s="5">
        <f t="shared" si="14"/>
        <v>0.20849987836013795</v>
      </c>
    </row>
    <row r="89" spans="1:8" ht="12.75">
      <c r="A89" s="2">
        <f>+xform!A92</f>
        <v>40877</v>
      </c>
      <c r="B89" s="5">
        <f>+xform!AL92</f>
        <v>-0.034324820918090276</v>
      </c>
      <c r="C89" s="5">
        <f>+xform!P92</f>
        <v>-0.01769733458270567</v>
      </c>
      <c r="D89" s="3">
        <f t="shared" si="10"/>
        <v>125751.8452389064</v>
      </c>
      <c r="E89" s="3">
        <f t="shared" si="11"/>
        <v>107436.10583711723</v>
      </c>
      <c r="F89" s="3">
        <f t="shared" si="12"/>
        <v>-4469.835884203407</v>
      </c>
      <c r="G89" s="3">
        <f t="shared" si="13"/>
        <v>-1935.5874499787897</v>
      </c>
      <c r="H89" s="5">
        <f t="shared" si="14"/>
        <v>0.18315739401789188</v>
      </c>
    </row>
    <row r="90" spans="1:8" ht="12.75">
      <c r="A90" s="2">
        <f>+xform!A93</f>
        <v>40907</v>
      </c>
      <c r="B90" s="5">
        <f>+xform!AL93</f>
        <v>0.03115537848605565</v>
      </c>
      <c r="C90" s="5">
        <f>+xform!P93</f>
        <v>0.02824884707516928</v>
      </c>
      <c r="D90" s="3">
        <f t="shared" si="10"/>
        <v>129669.69157264443</v>
      </c>
      <c r="E90" s="3">
        <f t="shared" si="11"/>
        <v>110471.05196126163</v>
      </c>
      <c r="F90" s="3">
        <f t="shared" si="12"/>
        <v>3917.8463337380235</v>
      </c>
      <c r="G90" s="3">
        <f t="shared" si="13"/>
        <v>3034.946124144408</v>
      </c>
      <c r="H90" s="5">
        <f t="shared" si="14"/>
        <v>0.19198639611382795</v>
      </c>
    </row>
    <row r="91" spans="1:8" ht="12.75">
      <c r="A91" s="2">
        <f>+xform!A94</f>
        <v>40939</v>
      </c>
      <c r="B91" s="5">
        <f>+xform!AL94</f>
        <v>0.013832006800092778</v>
      </c>
      <c r="C91" s="5">
        <f>+xform!P94</f>
        <v>0.030260659821291645</v>
      </c>
      <c r="D91" s="3">
        <f t="shared" si="10"/>
        <v>131463.28362824317</v>
      </c>
      <c r="E91" s="3">
        <f t="shared" si="11"/>
        <v>113813.9788847616</v>
      </c>
      <c r="F91" s="3">
        <f t="shared" si="12"/>
        <v>1793.5920555987395</v>
      </c>
      <c r="G91" s="3">
        <f t="shared" si="13"/>
        <v>3342.9269234999665</v>
      </c>
      <c r="H91" s="5">
        <f t="shared" si="14"/>
        <v>0.17649304743481586</v>
      </c>
    </row>
    <row r="92" spans="1:8" ht="12.75">
      <c r="A92" s="2">
        <f>+xform!A95</f>
        <v>40968</v>
      </c>
      <c r="B92" s="5">
        <f>+xform!AL95</f>
        <v>0.020236317005183004</v>
      </c>
      <c r="C92" s="5">
        <f>+xform!P95</f>
        <v>0.02653807321171031</v>
      </c>
      <c r="D92" s="3">
        <f t="shared" si="10"/>
        <v>134123.61631028657</v>
      </c>
      <c r="E92" s="3">
        <f t="shared" si="11"/>
        <v>116834.38258892146</v>
      </c>
      <c r="F92" s="3">
        <f t="shared" si="12"/>
        <v>2660.3326820434013</v>
      </c>
      <c r="G92" s="3">
        <f t="shared" si="13"/>
        <v>3020.403704159864</v>
      </c>
      <c r="H92" s="5">
        <f t="shared" si="14"/>
        <v>0.17289233721365105</v>
      </c>
    </row>
    <row r="93" spans="1:8" ht="12.75">
      <c r="A93" s="2">
        <f>+xform!A96</f>
        <v>40998</v>
      </c>
      <c r="B93" s="5">
        <f>+xform!AL96</f>
        <v>0.019478093887834964</v>
      </c>
      <c r="C93" s="5">
        <f>+xform!P96</f>
        <v>0.0045210052886977105</v>
      </c>
      <c r="D93" s="3">
        <f t="shared" si="10"/>
        <v>136736.08870135428</v>
      </c>
      <c r="E93" s="3">
        <f t="shared" si="11"/>
        <v>117362.59145050771</v>
      </c>
      <c r="F93" s="3">
        <f t="shared" si="12"/>
        <v>2612.472391067713</v>
      </c>
      <c r="G93" s="3">
        <f t="shared" si="13"/>
        <v>528.2088615862449</v>
      </c>
      <c r="H93" s="5">
        <f t="shared" si="14"/>
        <v>0.1937349725084656</v>
      </c>
    </row>
    <row r="94" spans="1:8" ht="12.75">
      <c r="A94" s="2">
        <f>+xform!A97</f>
        <v>41029</v>
      </c>
      <c r="B94" s="5">
        <f>+xform!AL97</f>
        <v>-0.0031604541463364703</v>
      </c>
      <c r="C94" s="5">
        <f>+xform!P97</f>
        <v>-0.01874970196573232</v>
      </c>
      <c r="D94" s="3">
        <f t="shared" si="10"/>
        <v>136303.94056286424</v>
      </c>
      <c r="E94" s="3">
        <f t="shared" si="11"/>
        <v>115162.07783888468</v>
      </c>
      <c r="F94" s="3">
        <f t="shared" si="12"/>
        <v>-432.14813849003986</v>
      </c>
      <c r="G94" s="3">
        <f t="shared" si="13"/>
        <v>-2200.513611623028</v>
      </c>
      <c r="H94" s="5">
        <f t="shared" si="14"/>
        <v>0.21141862723979554</v>
      </c>
    </row>
    <row r="95" spans="1:8" ht="12.75">
      <c r="A95" s="2">
        <f>+xform!A98</f>
        <v>41060</v>
      </c>
      <c r="B95" s="5">
        <f>+xform!AL98</f>
        <v>0.001800638801759724</v>
      </c>
      <c r="C95" s="5">
        <f>+xform!P98</f>
        <v>-0.021076990171103125</v>
      </c>
      <c r="D95" s="3">
        <f t="shared" si="10"/>
        <v>136549.3747270745</v>
      </c>
      <c r="E95" s="3">
        <f t="shared" si="11"/>
        <v>112734.8078561907</v>
      </c>
      <c r="F95" s="3">
        <f t="shared" si="12"/>
        <v>245.43416421025177</v>
      </c>
      <c r="G95" s="3">
        <f t="shared" si="13"/>
        <v>-2427.269982693979</v>
      </c>
      <c r="H95" s="5">
        <f t="shared" si="14"/>
        <v>0.2381456687088379</v>
      </c>
    </row>
    <row r="96" spans="1:8" ht="12.75">
      <c r="A96" s="2">
        <f>+xform!A99</f>
        <v>41089</v>
      </c>
      <c r="B96" s="5">
        <f>+xform!AL99</f>
        <v>0.010064304391664274</v>
      </c>
      <c r="C96" s="5">
        <f>+xform!P99</f>
        <v>0.026951071626945596</v>
      </c>
      <c r="D96" s="3">
        <f t="shared" si="10"/>
        <v>137923.64919881918</v>
      </c>
      <c r="E96" s="3">
        <f t="shared" si="11"/>
        <v>115773.13173757285</v>
      </c>
      <c r="F96" s="3">
        <f t="shared" si="12"/>
        <v>1374.2744717446913</v>
      </c>
      <c r="G96" s="3">
        <f t="shared" si="13"/>
        <v>3038.3238813821517</v>
      </c>
      <c r="H96" s="5">
        <f t="shared" si="14"/>
        <v>0.22150517461246344</v>
      </c>
    </row>
    <row r="97" spans="1:8" ht="12.75">
      <c r="A97" s="2">
        <f>+xform!A100</f>
        <v>41121</v>
      </c>
      <c r="B97" s="5">
        <f>+xform!AL100</f>
        <v>0.03055110857749644</v>
      </c>
      <c r="C97" s="5">
        <f>+xform!P100</f>
        <v>0.02170375829688337</v>
      </c>
      <c r="D97" s="3">
        <f t="shared" si="10"/>
        <v>142137.36958089686</v>
      </c>
      <c r="E97" s="3">
        <f t="shared" si="11"/>
        <v>118285.84380607837</v>
      </c>
      <c r="F97" s="3">
        <f t="shared" si="12"/>
        <v>4213.720382077678</v>
      </c>
      <c r="G97" s="3">
        <f t="shared" si="13"/>
        <v>2512.7120685055124</v>
      </c>
      <c r="H97" s="5">
        <f t="shared" si="14"/>
        <v>0.23851525774818505</v>
      </c>
    </row>
    <row r="98" spans="1:8" ht="12.75">
      <c r="A98" s="2">
        <f>+xform!A101</f>
        <v>41152</v>
      </c>
      <c r="B98" s="5">
        <f>+xform!AL101</f>
        <v>0.009167864684716592</v>
      </c>
      <c r="C98" s="5">
        <f>+xform!P101</f>
        <v>0.015744824018636815</v>
      </c>
      <c r="D98" s="3">
        <f t="shared" si="10"/>
        <v>143440.46575185607</v>
      </c>
      <c r="E98" s="3">
        <f t="shared" si="11"/>
        <v>120148.23360070103</v>
      </c>
      <c r="F98" s="3">
        <f t="shared" si="12"/>
        <v>1303.0961709592084</v>
      </c>
      <c r="G98" s="3">
        <f t="shared" si="13"/>
        <v>1862.3897946226643</v>
      </c>
      <c r="H98" s="5">
        <f t="shared" si="14"/>
        <v>0.23292232151155035</v>
      </c>
    </row>
    <row r="99" spans="1:8" ht="12.75">
      <c r="A99" s="2">
        <f>+xform!A102</f>
        <v>41180</v>
      </c>
      <c r="B99" s="5">
        <f>+xform!AL102</f>
        <v>0.012420997480796272</v>
      </c>
      <c r="C99" s="5">
        <f>+xform!P102</f>
        <v>0.010206876852218405</v>
      </c>
      <c r="D99" s="3">
        <f aca="true" t="shared" si="15" ref="D99:D107">+D98*(1+B99)</f>
        <v>145222.13941560412</v>
      </c>
      <c r="E99" s="3">
        <f aca="true" t="shared" si="16" ref="E99:E107">+E98*(1+C99)</f>
        <v>121374.57182507495</v>
      </c>
      <c r="F99" s="3">
        <f aca="true" t="shared" si="17" ref="F99:F107">+D99-D98</f>
        <v>1781.6736637480499</v>
      </c>
      <c r="G99" s="3">
        <f aca="true" t="shared" si="18" ref="G99:G107">+E99-E98</f>
        <v>1226.338224373918</v>
      </c>
      <c r="H99" s="5">
        <f aca="true" t="shared" si="19" ref="H99:H107">+(D99/D$2-1)-(E99/E$2-1)</f>
        <v>0.23847567590529173</v>
      </c>
    </row>
    <row r="100" spans="1:8" ht="12.75">
      <c r="A100" s="2">
        <f>+xform!A103</f>
        <v>41213</v>
      </c>
      <c r="B100" s="5">
        <f>+xform!AL103</f>
        <v>-0.004321219515717085</v>
      </c>
      <c r="C100" s="5">
        <f>+xform!P103</f>
        <v>-0.0010382535865272498</v>
      </c>
      <c r="D100" s="3">
        <f t="shared" si="15"/>
        <v>144594.60267264722</v>
      </c>
      <c r="E100" s="3">
        <f t="shared" si="16"/>
        <v>121248.55424056436</v>
      </c>
      <c r="F100" s="3">
        <f t="shared" si="17"/>
        <v>-627.5367429569014</v>
      </c>
      <c r="G100" s="3">
        <f t="shared" si="18"/>
        <v>-126.01758451058413</v>
      </c>
      <c r="H100" s="5">
        <f t="shared" si="19"/>
        <v>0.23346048432082855</v>
      </c>
    </row>
    <row r="101" spans="1:8" ht="12.75">
      <c r="A101" s="2">
        <f>+xform!A104</f>
        <v>41243</v>
      </c>
      <c r="B101" s="5">
        <f>+xform!AL104</f>
        <v>0.015503273665456403</v>
      </c>
      <c r="C101" s="5">
        <f>+xform!P104</f>
        <v>0.014459635395150048</v>
      </c>
      <c r="D101" s="3">
        <f t="shared" si="15"/>
        <v>146836.2923684292</v>
      </c>
      <c r="E101" s="3">
        <f t="shared" si="16"/>
        <v>123001.764127072</v>
      </c>
      <c r="F101" s="3">
        <f t="shared" si="17"/>
        <v>2241.68969578197</v>
      </c>
      <c r="G101" s="3">
        <f t="shared" si="18"/>
        <v>1753.2098865076405</v>
      </c>
      <c r="H101" s="5">
        <f t="shared" si="19"/>
        <v>0.2383452824135719</v>
      </c>
    </row>
    <row r="102" spans="1:8" ht="12.75">
      <c r="A102" s="2">
        <f>+xform!A105</f>
        <v>41271</v>
      </c>
      <c r="B102" s="5">
        <f>+xform!AL105</f>
        <v>0.0017440185027819191</v>
      </c>
      <c r="C102" s="5">
        <f>+xform!P105</f>
        <v>0.0027273541862356983</v>
      </c>
      <c r="D102" s="3">
        <f t="shared" si="15"/>
        <v>147092.37757919962</v>
      </c>
      <c r="E102" s="3">
        <f t="shared" si="16"/>
        <v>123337.23350337835</v>
      </c>
      <c r="F102" s="3">
        <f t="shared" si="17"/>
        <v>256.0852107704268</v>
      </c>
      <c r="G102" s="3">
        <f t="shared" si="18"/>
        <v>335.46937630634056</v>
      </c>
      <c r="H102" s="5">
        <f t="shared" si="19"/>
        <v>0.23755144075821266</v>
      </c>
    </row>
    <row r="103" spans="1:8" ht="12.75">
      <c r="A103" s="2">
        <f>+xform!A106</f>
        <v>41305</v>
      </c>
      <c r="B103" s="5">
        <f>+xform!AL106</f>
        <v>0.011719542558953005</v>
      </c>
      <c r="C103" s="5">
        <f>+xform!P106</f>
        <v>0.017604871177793965</v>
      </c>
      <c r="D103" s="3">
        <f t="shared" si="15"/>
        <v>148816.23295833662</v>
      </c>
      <c r="E103" s="3">
        <f t="shared" si="16"/>
        <v>125508.5696106308</v>
      </c>
      <c r="F103" s="3">
        <f t="shared" si="17"/>
        <v>1723.8553791370068</v>
      </c>
      <c r="G103" s="3">
        <f t="shared" si="18"/>
        <v>2171.3361072524567</v>
      </c>
      <c r="H103" s="5">
        <f t="shared" si="19"/>
        <v>0.2330766334770582</v>
      </c>
    </row>
    <row r="104" spans="1:8" ht="12.75">
      <c r="A104" s="2">
        <f>+xform!A107</f>
        <v>41333</v>
      </c>
      <c r="B104" s="5">
        <f>+xform!AL107</f>
        <v>0.010677204192589121</v>
      </c>
      <c r="C104" s="5">
        <f>+xform!P107</f>
        <v>0.0073382662056963215</v>
      </c>
      <c r="D104" s="3">
        <f t="shared" si="15"/>
        <v>150405.1742648047</v>
      </c>
      <c r="E104" s="3">
        <f t="shared" si="16"/>
        <v>126429.58490552977</v>
      </c>
      <c r="F104" s="3">
        <f t="shared" si="17"/>
        <v>1588.9413064680703</v>
      </c>
      <c r="G104" s="3">
        <f t="shared" si="18"/>
        <v>921.0152948989708</v>
      </c>
      <c r="H104" s="5">
        <f t="shared" si="19"/>
        <v>0.23975589359274907</v>
      </c>
    </row>
    <row r="105" spans="1:8" ht="12.75">
      <c r="A105" s="2">
        <f>+xform!A108</f>
        <v>41361</v>
      </c>
      <c r="B105" s="5">
        <f>+xform!AL108</f>
        <v>0.018798019086196834</v>
      </c>
      <c r="C105" s="5">
        <f>+xform!P108</f>
        <v>0.016387361967717163</v>
      </c>
      <c r="D105" s="3">
        <f t="shared" si="15"/>
        <v>153232.49360129726</v>
      </c>
      <c r="E105" s="3">
        <f t="shared" si="16"/>
        <v>128501.4322768049</v>
      </c>
      <c r="F105" s="3">
        <f t="shared" si="17"/>
        <v>2827.3193364925683</v>
      </c>
      <c r="G105" s="3">
        <f t="shared" si="18"/>
        <v>2071.8473712751293</v>
      </c>
      <c r="H105" s="5">
        <f t="shared" si="19"/>
        <v>0.24731061324492365</v>
      </c>
    </row>
    <row r="106" spans="1:8" ht="12.75">
      <c r="A106" s="2">
        <f>+xform!A109</f>
        <v>41394</v>
      </c>
      <c r="B106" s="5">
        <f>+xform!AL109</f>
        <v>0.020635263858969032</v>
      </c>
      <c r="C106" s="5">
        <f>+xform!P109</f>
        <v>0.014097804733518038</v>
      </c>
      <c r="D106" s="3">
        <f t="shared" si="15"/>
        <v>156394.48653852782</v>
      </c>
      <c r="E106" s="3">
        <f t="shared" si="16"/>
        <v>130313.0203770207</v>
      </c>
      <c r="F106" s="3">
        <f t="shared" si="17"/>
        <v>3161.9929372305633</v>
      </c>
      <c r="G106" s="3">
        <f t="shared" si="18"/>
        <v>1811.5881002157985</v>
      </c>
      <c r="H106" s="5">
        <f t="shared" si="19"/>
        <v>0.2608146616150713</v>
      </c>
    </row>
    <row r="107" spans="1:8" ht="12.75">
      <c r="A107" s="2">
        <f>+xform!A110</f>
        <v>41425</v>
      </c>
      <c r="B107" s="5">
        <f>+xform!AL110</f>
        <v>0.01327317051059318</v>
      </c>
      <c r="C107" s="5">
        <f>+xform!P110</f>
        <v>0.026571565925162712</v>
      </c>
      <c r="D107" s="3">
        <f t="shared" si="15"/>
        <v>158470.33722527037</v>
      </c>
      <c r="E107" s="3">
        <f t="shared" si="16"/>
        <v>133775.64138887578</v>
      </c>
      <c r="F107" s="3">
        <f t="shared" si="17"/>
        <v>2075.850686742546</v>
      </c>
      <c r="G107" s="3">
        <f t="shared" si="18"/>
        <v>3462.6210118550807</v>
      </c>
      <c r="H107" s="5">
        <f t="shared" si="19"/>
        <v>0.24694695836394587</v>
      </c>
    </row>
    <row r="108" spans="1:8" ht="12.75">
      <c r="A108" s="2">
        <f>+xform!A111</f>
        <v>41455</v>
      </c>
      <c r="B108" s="5">
        <f>+xform!AL111</f>
        <v>-0.018258573893531693</v>
      </c>
      <c r="C108" s="5">
        <f>+xform!P111</f>
        <v>-0.029953838816666977</v>
      </c>
      <c r="D108" s="3">
        <f aca="true" t="shared" si="20" ref="D108:E110">+D107*(1+B108)</f>
        <v>155576.8948631099</v>
      </c>
      <c r="E108" s="3">
        <f t="shared" si="20"/>
        <v>129768.54738911714</v>
      </c>
      <c r="F108" s="3">
        <f aca="true" t="shared" si="21" ref="F108:G110">+D108-D107</f>
        <v>-2893.44236216048</v>
      </c>
      <c r="G108" s="3">
        <f t="shared" si="21"/>
        <v>-4007.0939997586393</v>
      </c>
      <c r="H108" s="5">
        <f aca="true" t="shared" si="22" ref="H108:H113">+(D108/D$2-1)-(E108/E$2-1)</f>
        <v>0.25808347473992743</v>
      </c>
    </row>
    <row r="109" spans="1:8" ht="12.75">
      <c r="A109" s="2">
        <f>+xform!A112</f>
        <v>41486</v>
      </c>
      <c r="B109" s="5">
        <f>+xform!AL112</f>
        <v>0.007991338602496468</v>
      </c>
      <c r="C109" s="5">
        <f>+xform!P112</f>
        <v>0.022861900267795797</v>
      </c>
      <c r="D109" s="3">
        <f t="shared" si="20"/>
        <v>156820.16250868601</v>
      </c>
      <c r="E109" s="3">
        <f t="shared" si="20"/>
        <v>132735.30297742388</v>
      </c>
      <c r="F109" s="3">
        <f t="shared" si="21"/>
        <v>1243.2676455761248</v>
      </c>
      <c r="G109" s="3">
        <f t="shared" si="21"/>
        <v>2966.75558830674</v>
      </c>
      <c r="H109" s="5">
        <f t="shared" si="22"/>
        <v>0.24084859531262137</v>
      </c>
    </row>
    <row r="110" spans="1:8" ht="12.75">
      <c r="A110" s="2">
        <f>+xform!A113</f>
        <v>41516</v>
      </c>
      <c r="B110" s="5">
        <f>+xform!AL113</f>
        <v>-0.010575777436894947</v>
      </c>
      <c r="C110" s="5">
        <f>+xform!P113</f>
        <v>-0.016207519785594367</v>
      </c>
      <c r="D110" s="3">
        <f t="shared" si="20"/>
        <v>155161.66737237645</v>
      </c>
      <c r="E110" s="3">
        <f t="shared" si="20"/>
        <v>130583.99292817042</v>
      </c>
      <c r="F110" s="3">
        <f t="shared" si="21"/>
        <v>-1658.4951363095606</v>
      </c>
      <c r="G110" s="3">
        <f t="shared" si="21"/>
        <v>-2151.3100492534577</v>
      </c>
      <c r="H110" s="5">
        <f t="shared" si="22"/>
        <v>0.2457767444420602</v>
      </c>
    </row>
    <row r="111" spans="1:8" ht="12.75">
      <c r="A111" s="2">
        <f>+xform!A114</f>
        <v>41547</v>
      </c>
      <c r="B111" s="5">
        <f>+xform!AL114</f>
        <v>0.01291194926264601</v>
      </c>
      <c r="C111" s="5">
        <f>+xform!P114</f>
        <v>0.022235520273830623</v>
      </c>
      <c r="D111" s="3">
        <f aca="true" t="shared" si="23" ref="D111:E113">+D110*(1+B111)</f>
        <v>157165.10694899614</v>
      </c>
      <c r="E111" s="3">
        <f t="shared" si="23"/>
        <v>133487.59595036253</v>
      </c>
      <c r="F111" s="3">
        <f aca="true" t="shared" si="24" ref="F111:G113">+D111-D110</f>
        <v>2003.439576619683</v>
      </c>
      <c r="G111" s="3">
        <f t="shared" si="24"/>
        <v>2903.60302219211</v>
      </c>
      <c r="H111" s="5">
        <f t="shared" si="22"/>
        <v>0.23677510998633622</v>
      </c>
    </row>
    <row r="112" spans="1:8" ht="12.75">
      <c r="A112" s="2">
        <f>+xform!A115</f>
        <v>41578</v>
      </c>
      <c r="B112" s="5">
        <f>+xform!AL115</f>
        <v>0.03188622640970131</v>
      </c>
      <c r="C112" s="5">
        <f>+xform!P115</f>
        <v>0.036896078060221375</v>
      </c>
      <c r="D112" s="3">
        <f t="shared" si="23"/>
        <v>162176.50913287676</v>
      </c>
      <c r="E112" s="3">
        <f t="shared" si="23"/>
        <v>138412.76471061842</v>
      </c>
      <c r="F112" s="3">
        <f t="shared" si="24"/>
        <v>5011.402183880622</v>
      </c>
      <c r="G112" s="3">
        <f t="shared" si="24"/>
        <v>4925.168760255881</v>
      </c>
      <c r="H112" s="5">
        <f t="shared" si="22"/>
        <v>0.23763744422258348</v>
      </c>
    </row>
    <row r="113" spans="1:8" ht="12.75">
      <c r="A113" s="2">
        <f>+xform!A116</f>
        <v>41607</v>
      </c>
      <c r="B113" s="5">
        <f>+xform!AL116</f>
        <v>0.011485993595416901</v>
      </c>
      <c r="C113" s="5">
        <f>+xform!P116</f>
        <v>0.013252542159397439</v>
      </c>
      <c r="D113" s="3">
        <f t="shared" si="23"/>
        <v>164039.26747810404</v>
      </c>
      <c r="E113" s="3">
        <f t="shared" si="23"/>
        <v>140247.08571034463</v>
      </c>
      <c r="F113" s="3">
        <f t="shared" si="24"/>
        <v>1862.758345227281</v>
      </c>
      <c r="G113" s="3">
        <f t="shared" si="24"/>
        <v>1834.3209997262165</v>
      </c>
      <c r="H113" s="5">
        <f t="shared" si="22"/>
        <v>0.23792181767759413</v>
      </c>
    </row>
    <row r="114" spans="1:8" ht="12.75">
      <c r="A114" s="2">
        <f>+xform!A117</f>
        <v>41638</v>
      </c>
      <c r="B114" s="5">
        <f>+xform!AL117</f>
        <v>-0.003030197466294093</v>
      </c>
      <c r="C114" s="5">
        <f>+xform!P117</f>
        <v>-0.0011720527051801266</v>
      </c>
      <c r="D114" s="3">
        <f aca="true" t="shared" si="25" ref="D114:E116">+D113*(1+B114)</f>
        <v>163542.19610541916</v>
      </c>
      <c r="E114" s="3">
        <f t="shared" si="25"/>
        <v>140082.7087341442</v>
      </c>
      <c r="F114" s="3">
        <f aca="true" t="shared" si="26" ref="F114:G116">+D114-D113</f>
        <v>-497.07137268487713</v>
      </c>
      <c r="G114" s="3">
        <f t="shared" si="26"/>
        <v>-164.37697620043764</v>
      </c>
      <c r="H114" s="5">
        <f aca="true" t="shared" si="27" ref="H114:H119">+(D114/D$2-1)-(E114/E$2-1)</f>
        <v>0.23459487371274967</v>
      </c>
    </row>
    <row r="115" spans="1:8" ht="12.75">
      <c r="A115" s="2">
        <f>+xform!A118</f>
        <v>41670</v>
      </c>
      <c r="B115" s="5">
        <f>+xform!AL118</f>
        <v>-0.005792151124803289</v>
      </c>
      <c r="C115" s="5">
        <f>+xform!P118</f>
        <v>-0.007927909428521018</v>
      </c>
      <c r="D115" s="3">
        <f t="shared" si="25"/>
        <v>162594.93499029436</v>
      </c>
      <c r="E115" s="3">
        <f t="shared" si="25"/>
        <v>138972.145706798</v>
      </c>
      <c r="F115" s="3">
        <f t="shared" si="26"/>
        <v>-947.2611151247984</v>
      </c>
      <c r="G115" s="3">
        <f t="shared" si="26"/>
        <v>-1110.5630273461866</v>
      </c>
      <c r="H115" s="5">
        <f t="shared" si="27"/>
        <v>0.23622789283496348</v>
      </c>
    </row>
    <row r="116" spans="1:8" ht="12.75">
      <c r="A116" s="2">
        <f>+xform!A119</f>
        <v>41698</v>
      </c>
      <c r="B116" s="5">
        <f>+xform!AL119</f>
        <v>0.011734756190529994</v>
      </c>
      <c r="C116" s="5">
        <f>+xform!P119</f>
        <v>0.023867135627716796</v>
      </c>
      <c r="D116" s="3">
        <f t="shared" si="25"/>
        <v>164502.94691022052</v>
      </c>
      <c r="E116" s="3">
        <f t="shared" si="25"/>
        <v>142289.01275685697</v>
      </c>
      <c r="F116" s="3">
        <f t="shared" si="26"/>
        <v>1908.0119199261535</v>
      </c>
      <c r="G116" s="3">
        <f t="shared" si="26"/>
        <v>3316.867050058965</v>
      </c>
      <c r="H116" s="5">
        <f t="shared" si="27"/>
        <v>0.22213934153363546</v>
      </c>
    </row>
    <row r="117" spans="1:8" ht="12.75">
      <c r="A117" s="2">
        <f>+xform!A120</f>
        <v>41729</v>
      </c>
      <c r="B117" s="5">
        <f>+xform!AL120</f>
        <v>0.010258272803582996</v>
      </c>
      <c r="C117" s="5">
        <f>+xform!P120</f>
        <v>0.008390842855253532</v>
      </c>
      <c r="D117" s="3">
        <f aca="true" t="shared" si="28" ref="D117:E119">+D116*(1+B117)</f>
        <v>166190.4630166189</v>
      </c>
      <c r="E117" s="3">
        <f t="shared" si="28"/>
        <v>143482.93750292892</v>
      </c>
      <c r="F117" s="3">
        <f aca="true" t="shared" si="29" ref="F117:G119">+D117-D116</f>
        <v>1687.5161063983687</v>
      </c>
      <c r="G117" s="3">
        <f t="shared" si="29"/>
        <v>1193.924746071949</v>
      </c>
      <c r="H117" s="5">
        <f t="shared" si="27"/>
        <v>0.22707525513689952</v>
      </c>
    </row>
    <row r="118" spans="1:8" ht="12.75">
      <c r="A118" s="2">
        <f>+xform!A121</f>
        <v>41759</v>
      </c>
      <c r="B118" s="5">
        <f>+xform!AL121</f>
        <v>0.0010364427805514835</v>
      </c>
      <c r="C118" s="5">
        <f>+xform!P121</f>
        <v>7.580002240596987E-05</v>
      </c>
      <c r="D118" s="3">
        <f t="shared" si="28"/>
        <v>166362.70992220897</v>
      </c>
      <c r="E118" s="3">
        <f t="shared" si="28"/>
        <v>143493.81351280652</v>
      </c>
      <c r="F118" s="3">
        <f t="shared" si="29"/>
        <v>172.2469055900874</v>
      </c>
      <c r="G118" s="3">
        <f t="shared" si="29"/>
        <v>10.876009877596516</v>
      </c>
      <c r="H118" s="5">
        <f t="shared" si="27"/>
        <v>0.22868896409402462</v>
      </c>
    </row>
    <row r="119" spans="1:8" ht="12.75">
      <c r="A119" s="2">
        <f>+xform!A122</f>
        <v>41789</v>
      </c>
      <c r="B119" s="5">
        <f>+xform!AL122</f>
        <v>0.02998487600112525</v>
      </c>
      <c r="C119" s="5">
        <f>+xform!P122</f>
        <v>0.031925677830608776</v>
      </c>
      <c r="D119" s="3">
        <f t="shared" si="28"/>
        <v>171351.07515043757</v>
      </c>
      <c r="E119" s="3">
        <f t="shared" si="28"/>
        <v>148074.95077370183</v>
      </c>
      <c r="F119" s="3">
        <f t="shared" si="29"/>
        <v>4988.365228228591</v>
      </c>
      <c r="G119" s="3">
        <f t="shared" si="29"/>
        <v>4581.13726089531</v>
      </c>
      <c r="H119" s="5">
        <f t="shared" si="27"/>
        <v>0.2327612437673574</v>
      </c>
    </row>
    <row r="120" spans="1:8" ht="12.75">
      <c r="A120" s="2">
        <f>+xform!A123</f>
        <v>41820</v>
      </c>
      <c r="B120" s="5">
        <f>+xform!AL123</f>
        <v>0.012372280928824524</v>
      </c>
      <c r="C120" s="5">
        <f>+xform!P123</f>
        <v>0.00870636252973349</v>
      </c>
      <c r="D120" s="3">
        <f aca="true" t="shared" si="30" ref="D120:E122">+D119*(1+B120)</f>
        <v>173471.0787896549</v>
      </c>
      <c r="E120" s="3">
        <f t="shared" si="30"/>
        <v>149364.14497671011</v>
      </c>
      <c r="F120" s="3">
        <f aca="true" t="shared" si="31" ref="F120:G122">+D120-D119</f>
        <v>2120.0036392173206</v>
      </c>
      <c r="G120" s="3">
        <f t="shared" si="31"/>
        <v>1289.1942030082864</v>
      </c>
      <c r="H120" s="5">
        <f aca="true" t="shared" si="32" ref="H120:H125">+(D120/D$2-1)-(E120/E$2-1)</f>
        <v>0.24106933812944775</v>
      </c>
    </row>
    <row r="121" spans="1:8" ht="12.75">
      <c r="A121" s="2">
        <f>+xform!A124</f>
        <v>41851</v>
      </c>
      <c r="B121" s="5">
        <f>+xform!AL124</f>
        <v>0.00977654672713763</v>
      </c>
      <c r="C121" s="5">
        <f>+xform!P124</f>
        <v>-0.011338815865781924</v>
      </c>
      <c r="D121" s="3">
        <f t="shared" si="30"/>
        <v>175167.0268972489</v>
      </c>
      <c r="E121" s="3">
        <f t="shared" si="30"/>
        <v>147670.53243986925</v>
      </c>
      <c r="F121" s="3">
        <f t="shared" si="31"/>
        <v>1695.948107594013</v>
      </c>
      <c r="G121" s="3">
        <f t="shared" si="31"/>
        <v>-1693.6125368408684</v>
      </c>
      <c r="H121" s="5">
        <f t="shared" si="32"/>
        <v>0.2749649445737965</v>
      </c>
    </row>
    <row r="122" spans="1:8" ht="12.75">
      <c r="A122" s="2">
        <f>+xform!A125</f>
        <v>41880</v>
      </c>
      <c r="B122" s="5">
        <f>+xform!AL125</f>
        <v>0.027672103688249773</v>
      </c>
      <c r="C122" s="5">
        <f>+xform!P125</f>
        <v>0.022470855391141797</v>
      </c>
      <c r="D122" s="3">
        <f t="shared" si="30"/>
        <v>180014.267028312</v>
      </c>
      <c r="E122" s="3">
        <f t="shared" si="30"/>
        <v>150988.81561985845</v>
      </c>
      <c r="F122" s="3">
        <f t="shared" si="31"/>
        <v>4847.240131063096</v>
      </c>
      <c r="G122" s="3">
        <f t="shared" si="31"/>
        <v>3318.283179989201</v>
      </c>
      <c r="H122" s="5">
        <f t="shared" si="32"/>
        <v>0.2902545140845356</v>
      </c>
    </row>
    <row r="123" spans="1:8" ht="12.75">
      <c r="A123" s="2">
        <f>+xform!A126</f>
        <v>41912</v>
      </c>
      <c r="B123" s="5">
        <f>+xform!AL126</f>
        <v>0.008566722559227791</v>
      </c>
      <c r="C123" s="5">
        <f>+xform!P126</f>
        <v>0.01792546748293902</v>
      </c>
      <c r="D123" s="3">
        <f aca="true" t="shared" si="33" ref="D123:E125">+D122*(1+B123)</f>
        <v>181556.39931064632</v>
      </c>
      <c r="E123" s="3">
        <f t="shared" si="33"/>
        <v>153695.3607245397</v>
      </c>
      <c r="F123" s="3">
        <f aca="true" t="shared" si="34" ref="F123:G125">+D123-D122</f>
        <v>1542.1322823343216</v>
      </c>
      <c r="G123" s="3">
        <f t="shared" si="34"/>
        <v>2706.5451046812523</v>
      </c>
      <c r="H123" s="5">
        <f t="shared" si="32"/>
        <v>0.278610385861066</v>
      </c>
    </row>
    <row r="124" spans="1:8" ht="12.75">
      <c r="A124" s="2">
        <f>+xform!A127</f>
        <v>41943</v>
      </c>
      <c r="B124" s="5">
        <f>+xform!AL127</f>
        <v>0.00775130317917133</v>
      </c>
      <c r="C124" s="5">
        <f>+xform!P127</f>
        <v>-0.0038346336516256073</v>
      </c>
      <c r="D124" s="3">
        <f t="shared" si="33"/>
        <v>182963.69800582185</v>
      </c>
      <c r="E124" s="3">
        <f t="shared" si="33"/>
        <v>153105.99532220664</v>
      </c>
      <c r="F124" s="3">
        <f t="shared" si="34"/>
        <v>1407.2986951755302</v>
      </c>
      <c r="G124" s="3">
        <f t="shared" si="34"/>
        <v>-589.36540233306</v>
      </c>
      <c r="H124" s="5">
        <f t="shared" si="32"/>
        <v>0.29857702683615206</v>
      </c>
    </row>
    <row r="125" spans="1:8" ht="12.75">
      <c r="A125" s="2">
        <f>+xform!A128</f>
        <v>41973</v>
      </c>
      <c r="B125" s="5">
        <f>+xform!AL128</f>
        <v>0.021523621400188847</v>
      </c>
      <c r="C125" s="5">
        <f>+xform!P128</f>
        <v>0.02825836297900519</v>
      </c>
      <c r="D125" s="3">
        <f t="shared" si="33"/>
        <v>186901.73937167763</v>
      </c>
      <c r="E125" s="3">
        <f t="shared" si="33"/>
        <v>157432.5201122834</v>
      </c>
      <c r="F125" s="3">
        <f t="shared" si="34"/>
        <v>3938.041365855781</v>
      </c>
      <c r="G125" s="3">
        <f t="shared" si="34"/>
        <v>4326.524790076772</v>
      </c>
      <c r="H125" s="5">
        <f t="shared" si="32"/>
        <v>0.2946921925939421</v>
      </c>
    </row>
    <row r="126" spans="1:8" ht="12.75">
      <c r="A126" s="2">
        <f>+xform!A129</f>
        <v>42004</v>
      </c>
      <c r="B126" s="5">
        <f>+xform!AL129</f>
        <v>0.011657667856157714</v>
      </c>
      <c r="C126" s="5">
        <f>+xform!P129</f>
        <v>0.0017432801861860022</v>
      </c>
      <c r="D126" s="3">
        <f aca="true" t="shared" si="35" ref="D126:E128">+D125*(1+B126)</f>
        <v>189080.5777710108</v>
      </c>
      <c r="E126" s="3">
        <f t="shared" si="35"/>
        <v>157706.9691052565</v>
      </c>
      <c r="F126" s="3">
        <f aca="true" t="shared" si="36" ref="F126:G128">+D126-D125</f>
        <v>2178.838399333181</v>
      </c>
      <c r="G126" s="3">
        <f t="shared" si="36"/>
        <v>274.4489929730771</v>
      </c>
      <c r="H126" s="5">
        <f aca="true" t="shared" si="37" ref="H126:H131">+(D126/D$2-1)-(E126/E$2-1)</f>
        <v>0.3137360866575434</v>
      </c>
    </row>
    <row r="127" spans="1:8" ht="12.75">
      <c r="A127" s="2">
        <f>+xform!A130</f>
        <v>42035</v>
      </c>
      <c r="B127" s="5">
        <f>+xform!AL130</f>
        <v>0.01857936381320347</v>
      </c>
      <c r="C127" s="5">
        <f>+xform!P130</f>
        <v>0.03380563190876251</v>
      </c>
      <c r="D127" s="3">
        <f t="shared" si="35"/>
        <v>192593.57461542913</v>
      </c>
      <c r="E127" s="3">
        <f t="shared" si="35"/>
        <v>163038.35285227536</v>
      </c>
      <c r="F127" s="3">
        <f t="shared" si="36"/>
        <v>3512.996844418318</v>
      </c>
      <c r="G127" s="3">
        <f t="shared" si="36"/>
        <v>5331.383747018874</v>
      </c>
      <c r="H127" s="5">
        <f t="shared" si="37"/>
        <v>0.2955522176315375</v>
      </c>
    </row>
    <row r="128" spans="1:8" ht="12.75">
      <c r="A128" s="2">
        <f>+xform!A131</f>
        <v>42062</v>
      </c>
      <c r="B128" s="5">
        <f>+xform!AL131</f>
        <v>0.010789553160963083</v>
      </c>
      <c r="C128" s="5">
        <f>+xform!P131</f>
        <v>0.042391755668464676</v>
      </c>
      <c r="D128" s="3">
        <f t="shared" si="35"/>
        <v>194671.57322720223</v>
      </c>
      <c r="E128" s="3">
        <f t="shared" si="35"/>
        <v>169949.83487097797</v>
      </c>
      <c r="F128" s="3">
        <f t="shared" si="36"/>
        <v>2077.9986117731023</v>
      </c>
      <c r="G128" s="3">
        <f t="shared" si="36"/>
        <v>6911.482018702605</v>
      </c>
      <c r="H128" s="5">
        <f t="shared" si="37"/>
        <v>0.24721738356224265</v>
      </c>
    </row>
    <row r="129" spans="1:8" ht="12.75">
      <c r="A129" s="2">
        <v>42094</v>
      </c>
      <c r="B129" s="5">
        <f>+xform!AL132</f>
        <v>0.009413337084295766</v>
      </c>
      <c r="C129" s="5">
        <f>+xform!P132</f>
        <v>0.02072885270643219</v>
      </c>
      <c r="D129" s="3">
        <f aca="true" t="shared" si="38" ref="D129:E131">+D128*(1+B129)</f>
        <v>196504.08236672005</v>
      </c>
      <c r="E129" s="3">
        <f t="shared" si="38"/>
        <v>173472.69996550094</v>
      </c>
      <c r="F129" s="3">
        <f aca="true" t="shared" si="39" ref="F129:G131">+D129-D128</f>
        <v>1832.509139517817</v>
      </c>
      <c r="G129" s="3">
        <f t="shared" si="39"/>
        <v>3522.8650945229747</v>
      </c>
      <c r="H129" s="5">
        <f t="shared" si="37"/>
        <v>0.23031382401219114</v>
      </c>
    </row>
    <row r="130" spans="1:8" ht="12.75">
      <c r="A130" s="2">
        <v>42124</v>
      </c>
      <c r="B130" s="5">
        <f>+xform!AL133</f>
        <v>-0.01373172986291225</v>
      </c>
      <c r="C130" s="5">
        <f>+xform!P133</f>
        <v>-0.017447643916798615</v>
      </c>
      <c r="D130" s="3">
        <f t="shared" si="38"/>
        <v>193805.74139070077</v>
      </c>
      <c r="E130" s="3">
        <f t="shared" si="38"/>
        <v>170446.01006721723</v>
      </c>
      <c r="F130" s="3">
        <f t="shared" si="39"/>
        <v>-2698.3409760192735</v>
      </c>
      <c r="G130" s="3">
        <f t="shared" si="39"/>
        <v>-3026.6898982837156</v>
      </c>
      <c r="H130" s="5">
        <f t="shared" si="37"/>
        <v>0.23359731323483546</v>
      </c>
    </row>
    <row r="131" spans="1:8" ht="12.75">
      <c r="A131" s="2">
        <v>42153</v>
      </c>
      <c r="B131" s="5">
        <f>+xform!AL134</f>
        <v>0.003813096614855185</v>
      </c>
      <c r="C131" s="5">
        <f>+xform!P134</f>
        <v>0.009159176318891127</v>
      </c>
      <c r="D131" s="3">
        <f t="shared" si="38"/>
        <v>194544.74140713716</v>
      </c>
      <c r="E131" s="3">
        <f t="shared" si="38"/>
        <v>172007.15512627436</v>
      </c>
      <c r="F131" s="3">
        <f t="shared" si="39"/>
        <v>739.0000164363883</v>
      </c>
      <c r="G131" s="3">
        <f t="shared" si="39"/>
        <v>1561.145059057133</v>
      </c>
      <c r="H131" s="5">
        <f t="shared" si="37"/>
        <v>0.22537586280862798</v>
      </c>
    </row>
    <row r="132" spans="1:8" ht="12.75">
      <c r="A132" s="2">
        <v>42185</v>
      </c>
      <c r="B132" s="5">
        <f>+xform!AL135</f>
        <v>-0.018985545673720742</v>
      </c>
      <c r="C132" s="5">
        <f>+xform!P135</f>
        <v>-0.030363927551484336</v>
      </c>
      <c r="D132" s="3">
        <f aca="true" t="shared" si="40" ref="D132:E134">+D131*(1+B132)</f>
        <v>190851.20333356975</v>
      </c>
      <c r="E132" s="3">
        <f t="shared" si="40"/>
        <v>166784.34232968325</v>
      </c>
      <c r="F132" s="3">
        <f aca="true" t="shared" si="41" ref="F132:G134">+D132-D131</f>
        <v>-3693.5380735674116</v>
      </c>
      <c r="G132" s="3">
        <f t="shared" si="41"/>
        <v>-5222.812796591112</v>
      </c>
      <c r="H132" s="5">
        <f aca="true" t="shared" si="42" ref="H132:H137">+(D132/D$2-1)-(E132/E$2-1)</f>
        <v>0.24066861003886508</v>
      </c>
    </row>
    <row r="133" spans="1:8" ht="12.75">
      <c r="A133" s="2">
        <v>42216</v>
      </c>
      <c r="B133" s="5">
        <f>+xform!AL136</f>
        <v>0.017577830258972707</v>
      </c>
      <c r="C133" s="5">
        <f>+xform!P136</f>
        <v>0.0159697393928685</v>
      </c>
      <c r="D133" s="3">
        <f t="shared" si="40"/>
        <v>194205.9533904879</v>
      </c>
      <c r="E133" s="3">
        <f t="shared" si="40"/>
        <v>169447.84481149924</v>
      </c>
      <c r="F133" s="3">
        <f t="shared" si="41"/>
        <v>3354.7500569181575</v>
      </c>
      <c r="G133" s="3">
        <f t="shared" si="41"/>
        <v>2663.5024818159873</v>
      </c>
      <c r="H133" s="5">
        <f t="shared" si="42"/>
        <v>0.24758108578988658</v>
      </c>
    </row>
    <row r="134" spans="1:8" ht="12.75">
      <c r="A134" s="2">
        <v>42247</v>
      </c>
      <c r="B134" s="5">
        <f>+xform!AL137</f>
        <v>-0.023840736399404927</v>
      </c>
      <c r="C134" s="5">
        <f>+xform!P137</f>
        <v>-0.053142679361551176</v>
      </c>
      <c r="D134" s="3">
        <f t="shared" si="40"/>
        <v>189575.94044851017</v>
      </c>
      <c r="E134" s="3">
        <f t="shared" si="40"/>
        <v>160442.93232617585</v>
      </c>
      <c r="F134" s="3">
        <f t="shared" si="41"/>
        <v>-4630.012941977737</v>
      </c>
      <c r="G134" s="3">
        <f t="shared" si="41"/>
        <v>-9004.91248532338</v>
      </c>
      <c r="H134" s="5">
        <f t="shared" si="42"/>
        <v>0.29133008122334303</v>
      </c>
    </row>
    <row r="135" spans="1:8" ht="12.75">
      <c r="A135" s="2">
        <v>42277</v>
      </c>
      <c r="B135" s="5">
        <f>+xform!AL138</f>
        <v>0.009948799139851701</v>
      </c>
      <c r="C135" s="5">
        <f>+xform!P138</f>
        <v>-0.019377661591937677</v>
      </c>
      <c r="D135" s="3">
        <f aca="true" t="shared" si="43" ref="D135:E137">+D134*(1+B135)</f>
        <v>191461.99340178087</v>
      </c>
      <c r="E135" s="3">
        <f t="shared" si="43"/>
        <v>157333.92347874105</v>
      </c>
      <c r="F135" s="3">
        <f aca="true" t="shared" si="44" ref="F135:G137">+D135-D134</f>
        <v>1886.0529532707005</v>
      </c>
      <c r="G135" s="3">
        <f t="shared" si="44"/>
        <v>-3109.0088474348013</v>
      </c>
      <c r="H135" s="5">
        <f t="shared" si="42"/>
        <v>0.3412806992303983</v>
      </c>
    </row>
    <row r="136" spans="1:8" ht="12.75">
      <c r="A136" s="2">
        <v>42308</v>
      </c>
      <c r="B136" s="5">
        <f>+xform!AL139</f>
        <v>0.018903315366013147</v>
      </c>
      <c r="C136" s="5">
        <f>+xform!P139</f>
        <v>0.05945622119108709</v>
      </c>
      <c r="D136" s="3">
        <f t="shared" si="43"/>
        <v>195081.2598436603</v>
      </c>
      <c r="E136" s="3">
        <f t="shared" si="43"/>
        <v>166688.40403395466</v>
      </c>
      <c r="F136" s="3">
        <f t="shared" si="44"/>
        <v>3619.2664418794157</v>
      </c>
      <c r="G136" s="3">
        <f t="shared" si="44"/>
        <v>9354.48055521361</v>
      </c>
      <c r="H136" s="5">
        <f t="shared" si="42"/>
        <v>0.2839285580970563</v>
      </c>
    </row>
    <row r="137" spans="1:8" ht="12.75">
      <c r="A137" s="2">
        <v>42338</v>
      </c>
      <c r="B137" s="5">
        <f>+xform!AL140</f>
        <v>0.013008276566017891</v>
      </c>
      <c r="C137" s="5">
        <f>+xform!P140</f>
        <v>0.030071680801520183</v>
      </c>
      <c r="D137" s="3">
        <f t="shared" si="43"/>
        <v>197618.93082455383</v>
      </c>
      <c r="E137" s="3">
        <f t="shared" si="43"/>
        <v>171701.00451337858</v>
      </c>
      <c r="F137" s="3">
        <f t="shared" si="44"/>
        <v>2537.670980893541</v>
      </c>
      <c r="G137" s="3">
        <f t="shared" si="44"/>
        <v>5012.6004794239125</v>
      </c>
      <c r="H137" s="5">
        <f t="shared" si="42"/>
        <v>0.25917926311175243</v>
      </c>
    </row>
    <row r="138" spans="1:8" ht="12.75">
      <c r="A138" s="2">
        <v>42368</v>
      </c>
      <c r="B138" s="5">
        <f>+xform!AL141</f>
        <v>-0.013102921531753594</v>
      </c>
      <c r="C138" s="5">
        <f>+xform!P141</f>
        <v>-0.034940896105727676</v>
      </c>
      <c r="D138" s="3">
        <f aca="true" t="shared" si="45" ref="D138:E140">+D137*(1+B138)</f>
        <v>195029.54548077064</v>
      </c>
      <c r="E138" s="3">
        <f t="shared" si="45"/>
        <v>165701.61755342752</v>
      </c>
      <c r="F138" s="3">
        <f aca="true" t="shared" si="46" ref="F138:G140">+D138-D137</f>
        <v>-2589.385343783186</v>
      </c>
      <c r="G138" s="3">
        <f t="shared" si="46"/>
        <v>-5999.386959951051</v>
      </c>
      <c r="H138" s="5">
        <f aca="true" t="shared" si="47" ref="H138:H143">+(D138/D$2-1)-(E138/E$2-1)</f>
        <v>0.29327927927343134</v>
      </c>
    </row>
    <row r="139" spans="1:8" ht="12.75">
      <c r="A139" s="2">
        <v>42399</v>
      </c>
      <c r="B139" s="5">
        <f>+xform!AL142</f>
        <v>-0.0019080724677650283</v>
      </c>
      <c r="C139" s="5">
        <f>+xform!P142</f>
        <v>-0.03791506555888656</v>
      </c>
      <c r="D139" s="3">
        <f t="shared" si="45"/>
        <v>194657.41497463806</v>
      </c>
      <c r="E139" s="3">
        <f t="shared" si="45"/>
        <v>159419.02986067577</v>
      </c>
      <c r="F139" s="3">
        <f t="shared" si="46"/>
        <v>-372.13050613258383</v>
      </c>
      <c r="G139" s="3">
        <f t="shared" si="46"/>
        <v>-6282.587692751753</v>
      </c>
      <c r="H139" s="5">
        <f t="shared" si="47"/>
        <v>0.3523838511396229</v>
      </c>
    </row>
    <row r="140" spans="1:8" ht="12.75">
      <c r="A140" s="2">
        <v>42429</v>
      </c>
      <c r="B140" s="5">
        <f>+xform!AL143</f>
        <v>0.008344146001029572</v>
      </c>
      <c r="C140" s="5">
        <f>+xform!P143</f>
        <v>-0.0033009945579883905</v>
      </c>
      <c r="D140" s="3">
        <f t="shared" si="45"/>
        <v>196281.66486536944</v>
      </c>
      <c r="E140" s="3">
        <f t="shared" si="45"/>
        <v>158892.78851066588</v>
      </c>
      <c r="F140" s="3">
        <f t="shared" si="46"/>
        <v>1624.2498907313857</v>
      </c>
      <c r="G140" s="3">
        <f t="shared" si="46"/>
        <v>-526.2413500098919</v>
      </c>
      <c r="H140" s="5">
        <f t="shared" si="47"/>
        <v>0.3738887635470356</v>
      </c>
    </row>
    <row r="141" spans="1:8" ht="12.75">
      <c r="A141" s="2">
        <v>42460</v>
      </c>
      <c r="B141" s="5">
        <f>+xform!AL144</f>
        <v>0.005574743384884263</v>
      </c>
      <c r="C141" s="5">
        <f>+xform!P144</f>
        <v>0.011243139338607057</v>
      </c>
      <c r="D141" s="3">
        <f aca="true" t="shared" si="48" ref="D141:E143">+D140*(1+B141)</f>
        <v>197375.88477815173</v>
      </c>
      <c r="E141" s="3">
        <f t="shared" si="48"/>
        <v>160679.2422717911</v>
      </c>
      <c r="F141" s="3">
        <f aca="true" t="shared" si="49" ref="F141:G143">+D141-D140</f>
        <v>1094.2199127822823</v>
      </c>
      <c r="G141" s="3">
        <f t="shared" si="49"/>
        <v>1786.4537611252163</v>
      </c>
      <c r="H141" s="5">
        <f t="shared" si="47"/>
        <v>0.36696642506360644</v>
      </c>
    </row>
    <row r="142" spans="1:8" ht="12.75">
      <c r="A142" s="2">
        <v>42489</v>
      </c>
      <c r="B142" s="5">
        <f>+xform!AL145</f>
        <v>-0.010338850592524956</v>
      </c>
      <c r="C142" s="5">
        <f>+xform!P145</f>
        <v>-0.0023031304218145256</v>
      </c>
      <c r="D142" s="3">
        <f t="shared" si="48"/>
        <v>195335.244994863</v>
      </c>
      <c r="E142" s="3">
        <f t="shared" si="48"/>
        <v>160309.17702076084</v>
      </c>
      <c r="F142" s="3">
        <f t="shared" si="49"/>
        <v>-2040.6397832887305</v>
      </c>
      <c r="G142" s="3">
        <f t="shared" si="49"/>
        <v>-370.0652510302607</v>
      </c>
      <c r="H142" s="5">
        <f t="shared" si="47"/>
        <v>0.3502606797410215</v>
      </c>
    </row>
    <row r="143" spans="1:8" ht="12.75">
      <c r="A143" s="2">
        <v>42521</v>
      </c>
      <c r="B143" s="5">
        <f>+xform!AL146</f>
        <v>0.026065279451038783</v>
      </c>
      <c r="C143" s="5">
        <f>+xform!P146</f>
        <v>0.02625236312752393</v>
      </c>
      <c r="D143" s="3">
        <f t="shared" si="48"/>
        <v>200426.71274229122</v>
      </c>
      <c r="E143" s="3">
        <f t="shared" si="48"/>
        <v>164517.67174858437</v>
      </c>
      <c r="F143" s="3">
        <f t="shared" si="49"/>
        <v>5091.467747428222</v>
      </c>
      <c r="G143" s="3">
        <f t="shared" si="49"/>
        <v>4208.494727823534</v>
      </c>
      <c r="H143" s="5">
        <f t="shared" si="47"/>
        <v>0.35909040993706864</v>
      </c>
    </row>
    <row r="144" spans="1:8" ht="12.75">
      <c r="A144" s="2">
        <v>42551</v>
      </c>
      <c r="B144" s="5">
        <f>+xform!AL147</f>
        <v>0.001847546275449666</v>
      </c>
      <c r="C144" s="5">
        <f>+xform!P147</f>
        <v>-0.016004978477332683</v>
      </c>
      <c r="D144" s="3">
        <f aca="true" t="shared" si="50" ref="D144:E146">+D143*(1+B144)</f>
        <v>200797.01036891885</v>
      </c>
      <c r="E144" s="3">
        <f t="shared" si="50"/>
        <v>161884.5699531074</v>
      </c>
      <c r="F144" s="3">
        <f aca="true" t="shared" si="51" ref="F144:G146">+D144-D143</f>
        <v>370.29762662763824</v>
      </c>
      <c r="G144" s="3">
        <f t="shared" si="51"/>
        <v>-2633.1017954769777</v>
      </c>
      <c r="H144" s="5">
        <f aca="true" t="shared" si="52" ref="H144:H149">+(D144/D$2-1)-(E144/E$2-1)</f>
        <v>0.3891244041581148</v>
      </c>
    </row>
    <row r="145" spans="1:8" ht="12.75">
      <c r="A145" s="2">
        <v>42582</v>
      </c>
      <c r="B145" s="5">
        <f>+xform!AL148</f>
        <v>0.019050418476938474</v>
      </c>
      <c r="C145" s="5">
        <f>+xform!P148</f>
        <v>0.015029855098890944</v>
      </c>
      <c r="D145" s="3">
        <f t="shared" si="50"/>
        <v>204622.27744536492</v>
      </c>
      <c r="E145" s="3">
        <f t="shared" si="50"/>
        <v>164317.67158224888</v>
      </c>
      <c r="F145" s="3">
        <f t="shared" si="51"/>
        <v>3825.2670764460636</v>
      </c>
      <c r="G145" s="3">
        <f t="shared" si="51"/>
        <v>2433.1016291414853</v>
      </c>
      <c r="H145" s="5">
        <f t="shared" si="52"/>
        <v>0.40304605863116016</v>
      </c>
    </row>
    <row r="146" spans="1:8" ht="12.75">
      <c r="A146" s="2">
        <v>42613</v>
      </c>
      <c r="B146" s="5">
        <f>+xform!AL149</f>
        <v>-0.0015182719348240835</v>
      </c>
      <c r="C146" s="5">
        <f>+xform!P149</f>
        <v>0.004783683738433497</v>
      </c>
      <c r="D146" s="3">
        <f t="shared" si="50"/>
        <v>204311.60518427982</v>
      </c>
      <c r="E146" s="3">
        <f t="shared" si="50"/>
        <v>165103.7153557341</v>
      </c>
      <c r="F146" s="3">
        <f t="shared" si="51"/>
        <v>-310.6722610850993</v>
      </c>
      <c r="G146" s="3">
        <f t="shared" si="51"/>
        <v>786.0437734852312</v>
      </c>
      <c r="H146" s="5">
        <f t="shared" si="52"/>
        <v>0.39207889828545683</v>
      </c>
    </row>
    <row r="147" spans="1:8" ht="12.75">
      <c r="A147" s="2">
        <v>42643</v>
      </c>
      <c r="B147" s="5">
        <f>+xform!AL150</f>
        <v>-0.005180965852852044</v>
      </c>
      <c r="C147" s="5">
        <f>+xform!P150</f>
        <v>-0.0046328061675991235</v>
      </c>
      <c r="D147" s="3">
        <f aca="true" t="shared" si="53" ref="D147:E149">+D146*(1+B147)</f>
        <v>203253.07373447868</v>
      </c>
      <c r="E147" s="3">
        <f t="shared" si="53"/>
        <v>164338.82184494054</v>
      </c>
      <c r="F147" s="3">
        <f aca="true" t="shared" si="54" ref="F147:G149">+D147-D146</f>
        <v>-1058.531449801143</v>
      </c>
      <c r="G147" s="3">
        <f t="shared" si="54"/>
        <v>-764.8935107935686</v>
      </c>
      <c r="H147" s="5">
        <f t="shared" si="52"/>
        <v>0.38914251889538165</v>
      </c>
    </row>
    <row r="148" spans="1:8" ht="12.75">
      <c r="A148" s="2">
        <v>42673</v>
      </c>
      <c r="B148" s="5">
        <f>+xform!AL151</f>
        <v>0.005815347931070656</v>
      </c>
      <c r="C148" s="5">
        <f>+xform!P151</f>
        <v>0.0032237848801298092</v>
      </c>
      <c r="D148" s="3">
        <f t="shared" si="53"/>
        <v>204435.06107630424</v>
      </c>
      <c r="E148" s="3">
        <f t="shared" si="53"/>
        <v>164868.6148540226</v>
      </c>
      <c r="F148" s="3">
        <f t="shared" si="54"/>
        <v>1181.9873418255593</v>
      </c>
      <c r="G148" s="3">
        <f t="shared" si="54"/>
        <v>529.7930090820591</v>
      </c>
      <c r="H148" s="5">
        <f t="shared" si="52"/>
        <v>0.3956644622228165</v>
      </c>
    </row>
    <row r="149" spans="1:8" ht="12.75">
      <c r="A149" s="2">
        <v>42704</v>
      </c>
      <c r="B149" s="5">
        <f>+xform!AL152</f>
        <v>0.016259629816250575</v>
      </c>
      <c r="C149" s="5">
        <f>+xform!P152</f>
        <v>0.018647557867904497</v>
      </c>
      <c r="D149" s="3">
        <f t="shared" si="53"/>
        <v>207759.0994908675</v>
      </c>
      <c r="E149" s="3">
        <f t="shared" si="53"/>
        <v>167943.01189011423</v>
      </c>
      <c r="F149" s="3">
        <f t="shared" si="54"/>
        <v>3324.038414563256</v>
      </c>
      <c r="G149" s="3">
        <f t="shared" si="54"/>
        <v>3074.3970360916283</v>
      </c>
      <c r="H149" s="5">
        <f t="shared" si="52"/>
        <v>0.3981608760075326</v>
      </c>
    </row>
    <row r="150" spans="1:8" ht="12.75">
      <c r="A150" s="2">
        <v>42735</v>
      </c>
      <c r="B150" s="5">
        <f>+xform!AL153</f>
        <v>0.013006621629384513</v>
      </c>
      <c r="C150" s="5">
        <f>+xform!P153</f>
        <v>0.02879534446962779</v>
      </c>
      <c r="D150" s="3">
        <f aca="true" t="shared" si="55" ref="D150:E152">+D149*(1+B150)</f>
        <v>210461.34348800685</v>
      </c>
      <c r="E150" s="3">
        <f t="shared" si="55"/>
        <v>172778.98876875686</v>
      </c>
      <c r="F150" s="3">
        <f aca="true" t="shared" si="56" ref="F150:G152">+D150-D149</f>
        <v>2702.2439971393615</v>
      </c>
      <c r="G150" s="3">
        <f t="shared" si="56"/>
        <v>4835.976878642628</v>
      </c>
      <c r="H150" s="5">
        <f aca="true" t="shared" si="57" ref="H150:H155">+(D150/D$2-1)-(E150/E$2-1)</f>
        <v>0.3768235471924999</v>
      </c>
    </row>
    <row r="151" spans="1:8" ht="12.75">
      <c r="A151" s="2">
        <v>42766</v>
      </c>
      <c r="B151" s="5">
        <f>+xform!AL154</f>
        <v>-0.017269706849961035</v>
      </c>
      <c r="C151" s="5">
        <f>+xform!P154</f>
        <v>-0.005381626102521641</v>
      </c>
      <c r="D151" s="3">
        <f t="shared" si="55"/>
        <v>206826.73778272004</v>
      </c>
      <c r="E151" s="3">
        <f t="shared" si="55"/>
        <v>171849.1568528316</v>
      </c>
      <c r="F151" s="3">
        <f t="shared" si="56"/>
        <v>-3634.6057052868127</v>
      </c>
      <c r="G151" s="3">
        <f t="shared" si="56"/>
        <v>-929.8319159252569</v>
      </c>
      <c r="H151" s="5">
        <f t="shared" si="57"/>
        <v>0.3497758092988843</v>
      </c>
    </row>
    <row r="152" spans="1:8" ht="12.75">
      <c r="A152" s="2">
        <v>42794</v>
      </c>
      <c r="B152" s="5">
        <f>+xform!AL155</f>
        <v>0.03182856270590776</v>
      </c>
      <c r="C152" s="5">
        <f>+xform!P155</f>
        <v>0.02269728111372862</v>
      </c>
      <c r="D152" s="3">
        <f t="shared" si="55"/>
        <v>213409.7355754957</v>
      </c>
      <c r="E152" s="3">
        <f t="shared" si="55"/>
        <v>175749.66547507758</v>
      </c>
      <c r="F152" s="3">
        <f t="shared" si="56"/>
        <v>6582.997792775655</v>
      </c>
      <c r="G152" s="3">
        <f t="shared" si="56"/>
        <v>3900.5086222459795</v>
      </c>
      <c r="H152" s="5">
        <f t="shared" si="57"/>
        <v>0.37660070100418097</v>
      </c>
    </row>
    <row r="153" spans="1:8" ht="12.75">
      <c r="A153" s="2">
        <v>42825</v>
      </c>
      <c r="B153" s="5">
        <f>+xform!AL156</f>
        <v>0.015192151690887508</v>
      </c>
      <c r="C153" s="5">
        <f>+xform!P156</f>
        <v>0.0119673088939113</v>
      </c>
      <c r="D153" s="3">
        <f aca="true" t="shared" si="58" ref="D153:E155">+D152*(1+B153)</f>
        <v>216651.88865067082</v>
      </c>
      <c r="E153" s="3">
        <f t="shared" si="58"/>
        <v>177852.91600981943</v>
      </c>
      <c r="F153" s="3">
        <f aca="true" t="shared" si="59" ref="F153:G155">+D153-D152</f>
        <v>3242.153075175127</v>
      </c>
      <c r="G153" s="3">
        <f t="shared" si="59"/>
        <v>2103.2505347418482</v>
      </c>
      <c r="H153" s="5">
        <f t="shared" si="57"/>
        <v>0.38798972640851415</v>
      </c>
    </row>
    <row r="154" spans="1:8" ht="12.75">
      <c r="A154" s="2">
        <v>42855</v>
      </c>
      <c r="B154" s="5">
        <f>+xform!AL157</f>
        <v>0.0018270552072236763</v>
      </c>
      <c r="C154" s="5">
        <f>+xform!P157</f>
        <v>0.0049831280133685865</v>
      </c>
      <c r="D154" s="3">
        <f t="shared" si="58"/>
        <v>217047.72361198487</v>
      </c>
      <c r="E154" s="3">
        <f t="shared" si="58"/>
        <v>178739.17985784725</v>
      </c>
      <c r="F154" s="3">
        <f t="shared" si="59"/>
        <v>395.83496131404536</v>
      </c>
      <c r="G154" s="3">
        <f t="shared" si="59"/>
        <v>886.2638480278256</v>
      </c>
      <c r="H154" s="5">
        <f t="shared" si="57"/>
        <v>0.38308543754137614</v>
      </c>
    </row>
    <row r="155" spans="1:8" ht="12.75">
      <c r="A155" s="2">
        <v>42886</v>
      </c>
      <c r="B155" s="5">
        <f>+xform!AL158</f>
        <v>0.001844531305554704</v>
      </c>
      <c r="C155" s="5">
        <f>+xform!P158</f>
        <v>-0.0007850487196133455</v>
      </c>
      <c r="D155" s="3">
        <f t="shared" si="58"/>
        <v>217448.07493298655</v>
      </c>
      <c r="E155" s="3">
        <f t="shared" si="58"/>
        <v>178598.8608935551</v>
      </c>
      <c r="F155" s="3">
        <f t="shared" si="59"/>
        <v>400.35132100168266</v>
      </c>
      <c r="G155" s="3">
        <f t="shared" si="59"/>
        <v>-140.31896429214976</v>
      </c>
      <c r="H155" s="5">
        <f t="shared" si="57"/>
        <v>0.3884921403943147</v>
      </c>
    </row>
    <row r="156" spans="1:8" ht="12.75">
      <c r="A156" s="2">
        <v>42916</v>
      </c>
      <c r="B156" s="5">
        <f>+xform!AL159</f>
        <v>-0.011013439630860388</v>
      </c>
      <c r="C156" s="5">
        <f>+xform!P159</f>
        <v>-0.014175471970655463</v>
      </c>
      <c r="D156" s="3">
        <f aca="true" t="shared" si="60" ref="D156:E158">+D155*(1+B156)</f>
        <v>215053.2236868653</v>
      </c>
      <c r="E156" s="3">
        <f t="shared" si="60"/>
        <v>176067.13774696752</v>
      </c>
      <c r="F156" s="3">
        <f aca="true" t="shared" si="61" ref="F156:G158">+D156-D155</f>
        <v>-2394.851246121252</v>
      </c>
      <c r="G156" s="3">
        <f t="shared" si="61"/>
        <v>-2531.723146587581</v>
      </c>
      <c r="H156" s="5">
        <f aca="true" t="shared" si="62" ref="H156:H161">+(D156/D$2-1)-(E156/E$2-1)</f>
        <v>0.38986085939897763</v>
      </c>
    </row>
    <row r="157" spans="1:8" ht="12.75">
      <c r="A157" s="2">
        <v>42947</v>
      </c>
      <c r="B157" s="5">
        <f>+xform!AL160</f>
        <v>-0.014428793895870285</v>
      </c>
      <c r="C157" s="5">
        <f>+xform!P160</f>
        <v>-0.009575435714320521</v>
      </c>
      <c r="D157" s="3">
        <f t="shared" si="60"/>
        <v>211950.26504564504</v>
      </c>
      <c r="E157" s="3">
        <f t="shared" si="60"/>
        <v>174381.21818806703</v>
      </c>
      <c r="F157" s="3">
        <f t="shared" si="61"/>
        <v>-3102.9586412202625</v>
      </c>
      <c r="G157" s="3">
        <f t="shared" si="61"/>
        <v>-1685.9195589004958</v>
      </c>
      <c r="H157" s="5">
        <f t="shared" si="62"/>
        <v>0.37569046857578003</v>
      </c>
    </row>
    <row r="158" spans="1:8" ht="12.75">
      <c r="A158" s="2">
        <v>42978</v>
      </c>
      <c r="B158" s="5">
        <f>+xform!AL161</f>
        <v>0.0008920561171035582</v>
      </c>
      <c r="C158" s="5">
        <f>+xform!P161</f>
        <v>-0.0019424538063885885</v>
      </c>
      <c r="D158" s="3">
        <f t="shared" si="60"/>
        <v>212139.33657610073</v>
      </c>
      <c r="E158" s="3">
        <f t="shared" si="60"/>
        <v>174042.49072703495</v>
      </c>
      <c r="F158" s="3">
        <f t="shared" si="61"/>
        <v>189.0715304556943</v>
      </c>
      <c r="G158" s="3">
        <f t="shared" si="61"/>
        <v>-338.72746103207464</v>
      </c>
      <c r="H158" s="5">
        <f t="shared" si="62"/>
        <v>0.38096845849065764</v>
      </c>
    </row>
    <row r="159" spans="1:8" ht="12.75">
      <c r="A159" s="2">
        <v>43008</v>
      </c>
      <c r="B159" s="5">
        <f>+xform!AL162</f>
        <v>0.017688653769511495</v>
      </c>
      <c r="C159" s="5">
        <f>+xform!P162</f>
        <v>0.0191760690257487</v>
      </c>
      <c r="D159" s="3">
        <f aca="true" t="shared" si="63" ref="D159:E161">+D158*(1+B159)</f>
        <v>215891.79585168927</v>
      </c>
      <c r="E159" s="3">
        <f t="shared" si="63"/>
        <v>177379.94154262982</v>
      </c>
      <c r="F159" s="3">
        <f aca="true" t="shared" si="64" ref="F159:G161">+D159-D158</f>
        <v>3752.4592755885387</v>
      </c>
      <c r="G159" s="3">
        <f t="shared" si="64"/>
        <v>3337.4508155948715</v>
      </c>
      <c r="H159" s="5">
        <f t="shared" si="62"/>
        <v>0.38511854309059457</v>
      </c>
    </row>
    <row r="160" spans="1:8" ht="12.75">
      <c r="A160" s="2">
        <v>43039</v>
      </c>
      <c r="B160" s="5">
        <f>+xform!AL163</f>
        <v>0.026953252135474375</v>
      </c>
      <c r="C160" s="5">
        <f>+xform!P163</f>
        <v>0.023320670401463017</v>
      </c>
      <c r="D160" s="3">
        <f t="shared" si="63"/>
        <v>221710.7818592602</v>
      </c>
      <c r="E160" s="3">
        <f t="shared" si="63"/>
        <v>181516.56069517627</v>
      </c>
      <c r="F160" s="3">
        <f t="shared" si="64"/>
        <v>5818.986007570929</v>
      </c>
      <c r="G160" s="3">
        <f t="shared" si="64"/>
        <v>4136.619152546453</v>
      </c>
      <c r="H160" s="5">
        <f t="shared" si="62"/>
        <v>0.4019422116408393</v>
      </c>
    </row>
    <row r="161" spans="1:8" ht="12.75">
      <c r="A161" s="2">
        <v>43069</v>
      </c>
      <c r="B161" s="5">
        <f>+xform!AL164</f>
        <v>-0.002757097768649693</v>
      </c>
      <c r="C161" s="5">
        <f>+xform!P164</f>
        <v>-0.0064398445505862364</v>
      </c>
      <c r="D161" s="3">
        <f t="shared" si="63"/>
        <v>221099.50355731044</v>
      </c>
      <c r="E161" s="3">
        <f t="shared" si="63"/>
        <v>180347.6222609423</v>
      </c>
      <c r="F161" s="3">
        <f t="shared" si="64"/>
        <v>-611.2783019497583</v>
      </c>
      <c r="G161" s="3">
        <f t="shared" si="64"/>
        <v>-1168.9384342339763</v>
      </c>
      <c r="H161" s="5">
        <f t="shared" si="62"/>
        <v>0.40751881296368153</v>
      </c>
    </row>
    <row r="162" spans="1:8" ht="12.75">
      <c r="A162" s="2">
        <v>43099</v>
      </c>
      <c r="B162" s="5">
        <f>+xform!AL165</f>
        <v>-0.007852159226511298</v>
      </c>
      <c r="C162" s="5">
        <f>+xform!P165</f>
        <v>-0.008309812110832093</v>
      </c>
      <c r="D162" s="3">
        <f aca="true" t="shared" si="65" ref="D162:E164">+D161*(1+B162)</f>
        <v>219363.39505047584</v>
      </c>
      <c r="E162" s="3">
        <f t="shared" si="65"/>
        <v>178848.96740531854</v>
      </c>
      <c r="F162" s="3">
        <f aca="true" t="shared" si="66" ref="F162:G164">+D162-D161</f>
        <v>-1736.1085068346001</v>
      </c>
      <c r="G162" s="3">
        <f t="shared" si="66"/>
        <v>-1498.654855623754</v>
      </c>
      <c r="H162" s="5">
        <f aca="true" t="shared" si="67" ref="H162:H167">+(D162/D$2-1)-(E162/E$2-1)</f>
        <v>0.4051442764515727</v>
      </c>
    </row>
    <row r="163" spans="1:8" ht="12.75">
      <c r="A163" s="2">
        <v>43131</v>
      </c>
      <c r="B163" s="5">
        <f>+xform!AL166</f>
        <v>0.021013293111357346</v>
      </c>
      <c r="C163" s="5">
        <f>+xform!P166</f>
        <v>0.016374515805981812</v>
      </c>
      <c r="D163" s="3">
        <f t="shared" si="65"/>
        <v>223972.94236857397</v>
      </c>
      <c r="E163" s="3">
        <f t="shared" si="65"/>
        <v>181777.53264898047</v>
      </c>
      <c r="F163" s="3">
        <f t="shared" si="66"/>
        <v>4609.547318098135</v>
      </c>
      <c r="G163" s="3">
        <f t="shared" si="66"/>
        <v>2928.5652436619275</v>
      </c>
      <c r="H163" s="5">
        <f t="shared" si="67"/>
        <v>0.42195409719593524</v>
      </c>
    </row>
    <row r="164" spans="1:8" ht="12.75">
      <c r="A164" s="2">
        <v>43159</v>
      </c>
      <c r="B164" s="5">
        <f>+xform!AL167</f>
        <v>-0.025360127840046823</v>
      </c>
      <c r="C164" s="5">
        <f>+xform!P167</f>
        <v>-0.020029550208101543</v>
      </c>
      <c r="D164" s="3">
        <f t="shared" si="65"/>
        <v>218292.9599173955</v>
      </c>
      <c r="E164" s="3">
        <f t="shared" si="65"/>
        <v>178136.6104320829</v>
      </c>
      <c r="F164" s="3">
        <f t="shared" si="66"/>
        <v>-5679.982451178483</v>
      </c>
      <c r="G164" s="3">
        <f t="shared" si="66"/>
        <v>-3640.9222168975684</v>
      </c>
      <c r="H164" s="5">
        <f t="shared" si="67"/>
        <v>0.4015634948531259</v>
      </c>
    </row>
    <row r="165" spans="1:8" ht="12.75">
      <c r="A165" s="2">
        <v>43190</v>
      </c>
      <c r="B165" s="5">
        <f>+xform!AL168</f>
        <v>-0.0018457237726161903</v>
      </c>
      <c r="C165" s="5">
        <f>+xform!P168</f>
        <v>-0.01601162234315938</v>
      </c>
      <c r="D165" s="3">
        <f aca="true" t="shared" si="68" ref="D165:E167">+D164*(1+B165)</f>
        <v>217890.0514118812</v>
      </c>
      <c r="E165" s="3">
        <f t="shared" si="68"/>
        <v>175284.35430035388</v>
      </c>
      <c r="F165" s="3">
        <f aca="true" t="shared" si="69" ref="F165:G167">+D165-D164</f>
        <v>-402.9085055142932</v>
      </c>
      <c r="G165" s="3">
        <f t="shared" si="69"/>
        <v>-2852.2561317290238</v>
      </c>
      <c r="H165" s="5">
        <f t="shared" si="67"/>
        <v>0.4260569711152733</v>
      </c>
    </row>
    <row r="166" spans="1:8" ht="12.75">
      <c r="A166" s="2">
        <v>43220</v>
      </c>
      <c r="B166" s="5">
        <f>+xform!AL169</f>
        <v>0.01353404240031046</v>
      </c>
      <c r="C166" s="5">
        <f>+xform!P169</f>
        <v>0.027188561978442716</v>
      </c>
      <c r="D166" s="3">
        <f t="shared" si="68"/>
        <v>220838.98460629545</v>
      </c>
      <c r="E166" s="3">
        <f t="shared" si="68"/>
        <v>180050.08383110035</v>
      </c>
      <c r="F166" s="3">
        <f t="shared" si="69"/>
        <v>2948.933194414247</v>
      </c>
      <c r="G166" s="3">
        <f t="shared" si="69"/>
        <v>4765.7295307464665</v>
      </c>
      <c r="H166" s="5">
        <f t="shared" si="67"/>
        <v>0.4078890077519508</v>
      </c>
    </row>
    <row r="167" spans="1:8" ht="12.75">
      <c r="A167" s="2">
        <v>43251</v>
      </c>
      <c r="B167" s="5">
        <f>+xform!AL170</f>
        <v>0.0028322785239547656</v>
      </c>
      <c r="C167" s="5">
        <f>+xform!P170</f>
        <v>0.0024780667493858864</v>
      </c>
      <c r="D167" s="3">
        <f t="shared" si="68"/>
        <v>221464.46211964783</v>
      </c>
      <c r="E167" s="3">
        <f t="shared" si="68"/>
        <v>180496.25995706633</v>
      </c>
      <c r="F167" s="3">
        <f t="shared" si="69"/>
        <v>625.4775133523799</v>
      </c>
      <c r="G167" s="3">
        <f t="shared" si="69"/>
        <v>446.1761259659834</v>
      </c>
      <c r="H167" s="5">
        <f t="shared" si="67"/>
        <v>0.4096820216258148</v>
      </c>
    </row>
    <row r="168" spans="1:8" ht="12.75">
      <c r="A168" s="2">
        <v>43281</v>
      </c>
      <c r="B168" s="5">
        <f>+xform!AL171</f>
        <v>0.008029037143203037</v>
      </c>
      <c r="C168" s="5">
        <f>+xform!P171</f>
        <v>0.004996668688845562</v>
      </c>
      <c r="D168" s="3">
        <f aca="true" t="shared" si="70" ref="D168:E170">+D167*(1+B168)</f>
        <v>223242.60851190594</v>
      </c>
      <c r="E168" s="3">
        <f t="shared" si="70"/>
        <v>181398.13996764756</v>
      </c>
      <c r="F168" s="3">
        <f aca="true" t="shared" si="71" ref="F168:G170">+D168-D167</f>
        <v>1778.146392258117</v>
      </c>
      <c r="G168" s="3">
        <f t="shared" si="71"/>
        <v>901.8800105812261</v>
      </c>
      <c r="H168" s="5">
        <f aca="true" t="shared" si="72" ref="H168:H173">+(D168/D$2-1)-(E168/E$2-1)</f>
        <v>0.41844468544258406</v>
      </c>
    </row>
    <row r="169" spans="1:8" ht="12.75">
      <c r="A169" s="2">
        <v>43312</v>
      </c>
      <c r="B169" s="5">
        <f>+xform!AL172</f>
        <v>0.005990735260763703</v>
      </c>
      <c r="C169" s="5">
        <f>+xform!P172</f>
        <v>0.008421430107334904</v>
      </c>
      <c r="D169" s="3">
        <f t="shared" si="70"/>
        <v>224579.9958784231</v>
      </c>
      <c r="E169" s="3">
        <f t="shared" si="70"/>
        <v>182925.77172498565</v>
      </c>
      <c r="F169" s="3">
        <f t="shared" si="71"/>
        <v>1337.387366517156</v>
      </c>
      <c r="G169" s="3">
        <f t="shared" si="71"/>
        <v>1527.6317573380948</v>
      </c>
      <c r="H169" s="5">
        <f t="shared" si="72"/>
        <v>0.41654224153437447</v>
      </c>
    </row>
    <row r="170" spans="1:8" ht="12.75">
      <c r="A170" s="2">
        <v>43343</v>
      </c>
      <c r="B170" s="5">
        <f>+xform!AL173</f>
        <v>-0.0001764441963369996</v>
      </c>
      <c r="C170" s="5">
        <f>+xform!P173</f>
        <v>-0.0026425004828928168</v>
      </c>
      <c r="D170" s="3">
        <f t="shared" si="70"/>
        <v>224540.37004153695</v>
      </c>
      <c r="E170" s="3">
        <f t="shared" si="70"/>
        <v>182442.39028486883</v>
      </c>
      <c r="F170" s="3">
        <f t="shared" si="71"/>
        <v>-39.62583688614541</v>
      </c>
      <c r="G170" s="3">
        <f t="shared" si="71"/>
        <v>-483.38144011682016</v>
      </c>
      <c r="H170" s="5">
        <f t="shared" si="72"/>
        <v>0.42097979756668136</v>
      </c>
    </row>
    <row r="171" spans="1:8" ht="12.75">
      <c r="A171" s="2">
        <v>43373</v>
      </c>
      <c r="B171" s="5">
        <f>+xform!AL174</f>
        <v>0.001973858428785588</v>
      </c>
      <c r="C171" s="5">
        <f>+xform!P174</f>
        <v>0.002639767665106496</v>
      </c>
      <c r="D171" s="3">
        <f aca="true" t="shared" si="73" ref="D171:E173">+D170*(1+B171)</f>
        <v>224983.58094354608</v>
      </c>
      <c r="E171" s="3">
        <f t="shared" si="73"/>
        <v>182923.99580748755</v>
      </c>
      <c r="F171" s="3">
        <f aca="true" t="shared" si="74" ref="F171:G173">+D171-D170</f>
        <v>443.2109020091302</v>
      </c>
      <c r="G171" s="3">
        <f t="shared" si="74"/>
        <v>481.60552261871635</v>
      </c>
      <c r="H171" s="5">
        <f t="shared" si="72"/>
        <v>0.4205958513605854</v>
      </c>
    </row>
    <row r="172" spans="1:8" ht="12.75">
      <c r="A172" s="2">
        <v>43404</v>
      </c>
      <c r="B172" s="5">
        <f>+xform!AL175</f>
        <v>-0.03606092692082756</v>
      </c>
      <c r="C172" s="5">
        <f>+xform!P175</f>
        <v>-0.031192740910678148</v>
      </c>
      <c r="D172" s="3">
        <f t="shared" si="73"/>
        <v>216870.46447275477</v>
      </c>
      <c r="E172" s="3">
        <f t="shared" si="73"/>
        <v>177218.09499991863</v>
      </c>
      <c r="F172" s="3">
        <f t="shared" si="74"/>
        <v>-8113.116470791312</v>
      </c>
      <c r="G172" s="3">
        <f t="shared" si="74"/>
        <v>-5705.90080756892</v>
      </c>
      <c r="H172" s="5">
        <f t="shared" si="72"/>
        <v>0.39652369472836146</v>
      </c>
    </row>
    <row r="173" spans="1:8" ht="12.75">
      <c r="A173" s="2">
        <v>43434</v>
      </c>
      <c r="B173" s="5">
        <f>+xform!AL176</f>
        <v>0.007658556648694413</v>
      </c>
      <c r="C173" s="5">
        <f>+xform!P176</f>
        <v>0.0026460986354840173</v>
      </c>
      <c r="D173" s="3">
        <f t="shared" si="73"/>
        <v>218531.37921034804</v>
      </c>
      <c r="E173" s="3">
        <f t="shared" si="73"/>
        <v>177687.03155928096</v>
      </c>
      <c r="F173" s="3">
        <f t="shared" si="74"/>
        <v>1660.9147375932662</v>
      </c>
      <c r="G173" s="3">
        <f t="shared" si="74"/>
        <v>468.936559362337</v>
      </c>
      <c r="H173" s="5">
        <f t="shared" si="72"/>
        <v>0.4084434765106708</v>
      </c>
    </row>
    <row r="174" spans="1:8" ht="12.75">
      <c r="A174" s="2">
        <v>43465</v>
      </c>
      <c r="B174" s="5">
        <f>+xform!AL177</f>
        <v>-0.039959658469564605</v>
      </c>
      <c r="C174" s="5">
        <f>+xform!P177</f>
        <v>-0.04589359159420007</v>
      </c>
      <c r="D174" s="3">
        <f aca="true" t="shared" si="75" ref="D174:E176">+D173*(1+B174)</f>
        <v>209798.93993221963</v>
      </c>
      <c r="E174" s="3">
        <f t="shared" si="75"/>
        <v>169532.3355013136</v>
      </c>
      <c r="F174" s="3">
        <f aca="true" t="shared" si="76" ref="F174:G176">+D174-D173</f>
        <v>-8732.439278128411</v>
      </c>
      <c r="G174" s="3">
        <f t="shared" si="76"/>
        <v>-8154.696057967376</v>
      </c>
      <c r="H174" s="5">
        <f aca="true" t="shared" si="77" ref="H174:H179">+(D174/D$2-1)-(E174/E$2-1)</f>
        <v>0.4026660443090604</v>
      </c>
    </row>
    <row r="175" spans="1:8" ht="12.75">
      <c r="A175" s="2">
        <v>43496</v>
      </c>
      <c r="B175" s="5">
        <f>+xform!AL178</f>
        <v>0.014169875282240525</v>
      </c>
      <c r="C175" s="5">
        <f>+xform!P178</f>
        <v>0.045538959684607215</v>
      </c>
      <c r="D175" s="3">
        <f t="shared" si="75"/>
        <v>212771.76474540547</v>
      </c>
      <c r="E175" s="3">
        <f t="shared" si="75"/>
        <v>177252.6616929452</v>
      </c>
      <c r="F175" s="3">
        <f t="shared" si="76"/>
        <v>2972.824813185842</v>
      </c>
      <c r="G175" s="3">
        <f t="shared" si="76"/>
        <v>7720.326191631611</v>
      </c>
      <c r="H175" s="5">
        <f t="shared" si="77"/>
        <v>0.3551910305246029</v>
      </c>
    </row>
    <row r="176" spans="1:8" ht="12.75">
      <c r="A176" s="2">
        <v>43524</v>
      </c>
      <c r="B176" s="5">
        <f>+xform!AL179</f>
        <v>0.0064011329678374754</v>
      </c>
      <c r="C176" s="5">
        <f>+xform!P179</f>
        <v>0.025019715751873752</v>
      </c>
      <c r="D176" s="3">
        <f t="shared" si="75"/>
        <v>214133.74510334225</v>
      </c>
      <c r="E176" s="3">
        <f t="shared" si="75"/>
        <v>181687.47290476572</v>
      </c>
      <c r="F176" s="3">
        <f t="shared" si="76"/>
        <v>1361.9803579367872</v>
      </c>
      <c r="G176" s="3">
        <f t="shared" si="76"/>
        <v>4434.811211820517</v>
      </c>
      <c r="H176" s="5">
        <f t="shared" si="77"/>
        <v>0.3244627219857654</v>
      </c>
    </row>
    <row r="177" spans="1:8" ht="12.75">
      <c r="A177" s="2">
        <v>43553</v>
      </c>
      <c r="B177" s="5">
        <f>+xform!AL180</f>
        <v>0.01825092384038706</v>
      </c>
      <c r="C177" s="5">
        <f>+xform!P180</f>
        <v>0.017022555148799513</v>
      </c>
      <c r="D177" s="3">
        <f aca="true" t="shared" si="78" ref="D177:E179">+D176*(1+B177)</f>
        <v>218041.8837768802</v>
      </c>
      <c r="E177" s="3">
        <f t="shared" si="78"/>
        <v>184780.2579321331</v>
      </c>
      <c r="F177" s="3">
        <f aca="true" t="shared" si="79" ref="F177:G179">+D177-D176</f>
        <v>3908.1386735379347</v>
      </c>
      <c r="G177" s="3">
        <f t="shared" si="79"/>
        <v>3092.785027367383</v>
      </c>
      <c r="H177" s="5">
        <f t="shared" si="77"/>
        <v>0.3326162584474708</v>
      </c>
    </row>
    <row r="178" spans="1:8" ht="12.75">
      <c r="A178" s="2">
        <v>43585</v>
      </c>
      <c r="B178" s="5">
        <f>+xform!AL181</f>
        <v>0.016317314758928787</v>
      </c>
      <c r="C178" s="5">
        <f>+xform!P181</f>
        <v>0.02763841573612165</v>
      </c>
      <c r="D178" s="3">
        <f t="shared" si="78"/>
        <v>221599.74182509733</v>
      </c>
      <c r="E178" s="3">
        <f t="shared" si="78"/>
        <v>189887.29152068918</v>
      </c>
      <c r="F178" s="3">
        <f t="shared" si="79"/>
        <v>3557.8580482171383</v>
      </c>
      <c r="G178" s="3">
        <f t="shared" si="79"/>
        <v>5107.033588556078</v>
      </c>
      <c r="H178" s="5">
        <f t="shared" si="77"/>
        <v>0.31712450304408146</v>
      </c>
    </row>
    <row r="179" spans="1:8" ht="12.75">
      <c r="A179" s="2">
        <v>43616</v>
      </c>
      <c r="B179" s="5">
        <f>+xform!AL182</f>
        <v>0</v>
      </c>
      <c r="C179" s="5">
        <f>+xform!P182</f>
        <v>0</v>
      </c>
      <c r="D179" s="3">
        <f t="shared" si="78"/>
        <v>221599.74182509733</v>
      </c>
      <c r="E179" s="3">
        <f t="shared" si="78"/>
        <v>189887.29152068918</v>
      </c>
      <c r="F179" s="3">
        <f t="shared" si="79"/>
        <v>0</v>
      </c>
      <c r="G179" s="3">
        <f t="shared" si="79"/>
        <v>0</v>
      </c>
      <c r="H179" s="5">
        <f t="shared" si="77"/>
        <v>0.31712450304408146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1">
      <pane ySplit="1" topLeftCell="A157" activePane="bottomLeft" state="frozen"/>
      <selection pane="topLeft" activeCell="L2243" sqref="L2243:O2243"/>
      <selection pane="bottomLeft" activeCell="A179" sqref="A179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22" t="s">
        <v>15</v>
      </c>
      <c r="C1" s="22" t="s">
        <v>20</v>
      </c>
      <c r="D1" s="22" t="s">
        <v>16</v>
      </c>
      <c r="E1" t="s">
        <v>21</v>
      </c>
      <c r="F1" t="s">
        <v>22</v>
      </c>
      <c r="G1" t="s">
        <v>18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</row>
    <row r="2" spans="1:4" ht="12.75">
      <c r="A2" s="2">
        <f>+'Tr.Rec. AA-Cons'!A2</f>
        <v>38230</v>
      </c>
      <c r="B2" s="3">
        <f>+'Tr.Rec. AA-Cons'!D2</f>
        <v>100000</v>
      </c>
      <c r="C2" s="3">
        <f>+'Tr.Rec. AA-Mod'!D2</f>
        <v>100000</v>
      </c>
      <c r="D2" s="3">
        <f>+'Tr.Rec. AA-Mod'!E2</f>
        <v>100000</v>
      </c>
    </row>
    <row r="3" spans="1:9" ht="12.75">
      <c r="A3" s="2">
        <f>+'Tr.Rec. AA-Cons'!A3</f>
        <v>38260</v>
      </c>
      <c r="B3" s="3">
        <f>+'Tr.Rec. AA-Cons'!D3</f>
        <v>100442.83543140431</v>
      </c>
      <c r="C3" s="3">
        <f>+'Tr.Rec. AA-Mod'!D3</f>
        <v>100264.0950467968</v>
      </c>
      <c r="D3" s="3">
        <f>+'Tr.Rec. AA-Mod'!E3</f>
        <v>100562.93845655378</v>
      </c>
      <c r="E3" s="3">
        <f>+'Tr.Rec. AA-Cons'!F3</f>
        <v>442.83543140430993</v>
      </c>
      <c r="F3" s="3">
        <f>+'Tr.Rec. AA-Mod'!F3</f>
        <v>264.09504679680686</v>
      </c>
      <c r="G3" s="3">
        <f>+'Tr.Rec. AA-Mod'!G3</f>
        <v>562.9384565537766</v>
      </c>
      <c r="H3" s="23">
        <f>+'Tr.Rec. AA-Cons'!H3</f>
        <v>-0.0012010302514946503</v>
      </c>
      <c r="I3" s="23">
        <f>+'Tr.Rec. AA-Mod'!H3</f>
        <v>-0.002988434097569659</v>
      </c>
    </row>
    <row r="4" spans="1:9" ht="12.75">
      <c r="A4" s="2">
        <f>+'Tr.Rec. AA-Cons'!A4</f>
        <v>38289</v>
      </c>
      <c r="B4" s="3">
        <f>+'Tr.Rec. AA-Cons'!D4</f>
        <v>100987.778778693</v>
      </c>
      <c r="C4" s="3">
        <f>+'Tr.Rec. AA-Mod'!D4</f>
        <v>100621.2589486688</v>
      </c>
      <c r="D4" s="3">
        <f>+'Tr.Rec. AA-Mod'!E4</f>
        <v>100932.65220239804</v>
      </c>
      <c r="E4" s="3">
        <f>+'Tr.Rec. AA-Cons'!F4</f>
        <v>544.9433472886885</v>
      </c>
      <c r="F4" s="3">
        <f>+'Tr.Rec. AA-Mod'!F4</f>
        <v>357.16390187198704</v>
      </c>
      <c r="G4" s="3">
        <f>+'Tr.Rec. AA-Mod'!G4</f>
        <v>369.7137458442594</v>
      </c>
      <c r="H4" s="23">
        <f>+'Tr.Rec. AA-Cons'!H4</f>
        <v>0.0005512657629496154</v>
      </c>
      <c r="I4" s="23">
        <f>+'Tr.Rec. AA-Mod'!H4</f>
        <v>-0.0031139325372924187</v>
      </c>
    </row>
    <row r="5" spans="1:9" ht="12.75">
      <c r="A5" s="2">
        <f>+'Tr.Rec. AA-Cons'!A5</f>
        <v>38321</v>
      </c>
      <c r="B5" s="3">
        <f>+'Tr.Rec. AA-Cons'!D5</f>
        <v>102340.33851335944</v>
      </c>
      <c r="C5" s="3">
        <f>+'Tr.Rec. AA-Mod'!D5</f>
        <v>101901.63811448756</v>
      </c>
      <c r="D5" s="3">
        <f>+'Tr.Rec. AA-Mod'!E5</f>
        <v>101889.4729087267</v>
      </c>
      <c r="E5" s="3">
        <f>+'Tr.Rec. AA-Cons'!F5</f>
        <v>1352.5597346664435</v>
      </c>
      <c r="F5" s="3">
        <f>+'Tr.Rec. AA-Mod'!F5</f>
        <v>1280.3791658187693</v>
      </c>
      <c r="G5" s="3">
        <f>+'Tr.Rec. AA-Mod'!G5</f>
        <v>956.8207063286682</v>
      </c>
      <c r="H5" s="23">
        <f>+'Tr.Rec. AA-Cons'!H5</f>
        <v>0.004508656046327442</v>
      </c>
      <c r="I5" s="23">
        <f>+'Tr.Rec. AA-Mod'!H5</f>
        <v>0.0001216520576086122</v>
      </c>
    </row>
    <row r="6" spans="1:9" ht="12.75">
      <c r="A6" s="2">
        <f>+'Tr.Rec. AA-Cons'!A6</f>
        <v>38351</v>
      </c>
      <c r="B6" s="3">
        <f>+'Tr.Rec. AA-Cons'!D6</f>
        <v>103123.36391296441</v>
      </c>
      <c r="C6" s="3">
        <f>+'Tr.Rec. AA-Mod'!D6</f>
        <v>102858.78621560836</v>
      </c>
      <c r="D6" s="3">
        <f>+'Tr.Rec. AA-Mod'!E6</f>
        <v>103125.48260601325</v>
      </c>
      <c r="E6" s="3">
        <f>+'Tr.Rec. AA-Cons'!F6</f>
        <v>783.0253996049723</v>
      </c>
      <c r="F6" s="3">
        <f>+'Tr.Rec. AA-Mod'!F6</f>
        <v>957.1481011207943</v>
      </c>
      <c r="G6" s="3">
        <f>+'Tr.Rec. AA-Mod'!G6</f>
        <v>1236.009697286543</v>
      </c>
      <c r="H6" s="23">
        <f>+'Tr.Rec. AA-Cons'!H6</f>
        <v>-2.118693048824838E-05</v>
      </c>
      <c r="I6" s="23">
        <f>+'Tr.Rec. AA-Mod'!H6</f>
        <v>-0.002666963904048858</v>
      </c>
    </row>
    <row r="7" spans="1:9" ht="12.75">
      <c r="A7" s="2">
        <f>+'Tr.Rec. AA-Cons'!A7</f>
        <v>38383</v>
      </c>
      <c r="B7" s="3">
        <f>+'Tr.Rec. AA-Cons'!D7</f>
        <v>104306.13852044128</v>
      </c>
      <c r="C7" s="3">
        <f>+'Tr.Rec. AA-Mod'!D7</f>
        <v>104238.04096976512</v>
      </c>
      <c r="D7" s="3">
        <f>+'Tr.Rec. AA-Mod'!E7</f>
        <v>104302.08085221186</v>
      </c>
      <c r="E7" s="3">
        <f>+'Tr.Rec. AA-Cons'!F7</f>
        <v>1182.7746074768656</v>
      </c>
      <c r="F7" s="3">
        <f>+'Tr.Rec. AA-Mod'!F7</f>
        <v>1379.254754156762</v>
      </c>
      <c r="G7" s="3">
        <f>+'Tr.Rec. AA-Mod'!G7</f>
        <v>1176.5982461986132</v>
      </c>
      <c r="H7" s="23">
        <f>+'Tr.Rec. AA-Cons'!H7</f>
        <v>4.057668229417999E-05</v>
      </c>
      <c r="I7" s="23">
        <f>+'Tr.Rec. AA-Mod'!H7</f>
        <v>-0.0006403988244674252</v>
      </c>
    </row>
    <row r="8" spans="1:9" ht="12.75">
      <c r="A8" s="2">
        <f>+'Tr.Rec. AA-Cons'!A8</f>
        <v>38411</v>
      </c>
      <c r="B8" s="3">
        <f>+'Tr.Rec. AA-Cons'!D8</f>
        <v>106220.94998785734</v>
      </c>
      <c r="C8" s="3">
        <f>+'Tr.Rec. AA-Mod'!D8</f>
        <v>104756.35167071976</v>
      </c>
      <c r="D8" s="3">
        <f>+'Tr.Rec. AA-Mod'!E8</f>
        <v>105173.67975198549</v>
      </c>
      <c r="E8" s="3">
        <f>+'Tr.Rec. AA-Cons'!F8</f>
        <v>1914.8114674160606</v>
      </c>
      <c r="F8" s="3">
        <f>+'Tr.Rec. AA-Mod'!F8</f>
        <v>518.3107009546366</v>
      </c>
      <c r="G8" s="3">
        <f>+'Tr.Rec. AA-Mod'!G8</f>
        <v>871.5988997736276</v>
      </c>
      <c r="H8" s="23">
        <f>+'Tr.Rec. AA-Cons'!H8</f>
        <v>0.010472702358718555</v>
      </c>
      <c r="I8" s="23">
        <f>+'Tr.Rec. AA-Mod'!H8</f>
        <v>-0.004173280812657332</v>
      </c>
    </row>
    <row r="9" spans="1:9" ht="12.75">
      <c r="A9" s="2">
        <f>+'Tr.Rec. AA-Cons'!A9</f>
        <v>38442</v>
      </c>
      <c r="B9" s="3">
        <f>+'Tr.Rec. AA-Cons'!D9</f>
        <v>106711.04514369433</v>
      </c>
      <c r="C9" s="3">
        <f>+'Tr.Rec. AA-Mod'!D9</f>
        <v>105131.00355897963</v>
      </c>
      <c r="D9" s="3">
        <f>+'Tr.Rec. AA-Mod'!E9</f>
        <v>105344.05174482056</v>
      </c>
      <c r="E9" s="3">
        <f>+'Tr.Rec. AA-Cons'!F9</f>
        <v>490.0951558369852</v>
      </c>
      <c r="F9" s="3">
        <f>+'Tr.Rec. AA-Mod'!F9</f>
        <v>374.6518882598757</v>
      </c>
      <c r="G9" s="3">
        <f>+'Tr.Rec. AA-Mod'!G9</f>
        <v>170.37199283507653</v>
      </c>
      <c r="H9" s="23">
        <f>+'Tr.Rec. AA-Cons'!H9</f>
        <v>0.013669933988737615</v>
      </c>
      <c r="I9" s="23">
        <f>+'Tr.Rec. AA-Mod'!H9</f>
        <v>-0.002130481858409139</v>
      </c>
    </row>
    <row r="10" spans="1:9" ht="12.75">
      <c r="A10" s="2">
        <f>+'Tr.Rec. AA-Cons'!A10</f>
        <v>38471</v>
      </c>
      <c r="B10" s="3">
        <f>+'Tr.Rec. AA-Cons'!D10</f>
        <v>105391.7575961461</v>
      </c>
      <c r="C10" s="3">
        <f>+'Tr.Rec. AA-Mod'!D10</f>
        <v>103898.08820903859</v>
      </c>
      <c r="D10" s="3">
        <f>+'Tr.Rec. AA-Mod'!E10</f>
        <v>104017.26592743032</v>
      </c>
      <c r="E10" s="3">
        <f>+'Tr.Rec. AA-Cons'!F10</f>
        <v>-1319.2875475482288</v>
      </c>
      <c r="F10" s="3">
        <f>+'Tr.Rec. AA-Mod'!F10</f>
        <v>-1232.9153499410459</v>
      </c>
      <c r="G10" s="3">
        <f>+'Tr.Rec. AA-Mod'!G10</f>
        <v>-1326.7858173902496</v>
      </c>
      <c r="H10" s="23">
        <f>+'Tr.Rec. AA-Cons'!H10</f>
        <v>0.013744916687157716</v>
      </c>
      <c r="I10" s="23">
        <f>+'Tr.Rec. AA-Mod'!H10</f>
        <v>-0.0011917771839173863</v>
      </c>
    </row>
    <row r="11" spans="1:12" ht="12.75">
      <c r="A11" s="2">
        <f>+'Tr.Rec. AA-Cons'!A11</f>
        <v>38503</v>
      </c>
      <c r="B11" s="3">
        <f>+'Tr.Rec. AA-Cons'!D11</f>
        <v>106911.03916183794</v>
      </c>
      <c r="C11" s="3">
        <f>+'Tr.Rec. AA-Mod'!D11</f>
        <v>106730.34347423223</v>
      </c>
      <c r="D11" s="3">
        <f>+'Tr.Rec. AA-Mod'!E11</f>
        <v>108981.94485272975</v>
      </c>
      <c r="E11" s="3">
        <f>+'Tr.Rec. AA-Cons'!F11</f>
        <v>1519.2815656918392</v>
      </c>
      <c r="F11" s="3">
        <f>+'Tr.Rec. AA-Mod'!F11</f>
        <v>2832.255265193642</v>
      </c>
      <c r="G11" s="3">
        <f>+'Tr.Rec. AA-Mod'!G11</f>
        <v>4964.678925299435</v>
      </c>
      <c r="H11" s="23">
        <f>+'Tr.Rec. AA-Cons'!H11</f>
        <v>-0.02070905690891811</v>
      </c>
      <c r="I11" s="23">
        <f>+'Tr.Rec. AA-Mod'!H11</f>
        <v>-0.022516013784975142</v>
      </c>
      <c r="J11" s="6">
        <f aca="true" t="shared" si="0" ref="J11:J42">STDEVP(B2:B13)</f>
        <v>2825.9793557906924</v>
      </c>
      <c r="K11" s="6">
        <f aca="true" t="shared" si="1" ref="K11:K42">STDEVP(C2:C13)</f>
        <v>2757.893422430664</v>
      </c>
      <c r="L11" s="6">
        <f aca="true" t="shared" si="2" ref="L11:L42">STDEVP(D2:D13)</f>
        <v>4228.8584869663355</v>
      </c>
    </row>
    <row r="12" spans="1:12" ht="12.75">
      <c r="A12" s="2">
        <f>+'Tr.Rec. AA-Cons'!A12</f>
        <v>38533</v>
      </c>
      <c r="B12" s="3">
        <f>+'Tr.Rec. AA-Cons'!D12</f>
        <v>108299.04465180897</v>
      </c>
      <c r="C12" s="3">
        <f>+'Tr.Rec. AA-Mod'!D12</f>
        <v>108251.0786888414</v>
      </c>
      <c r="D12" s="3">
        <f>+'Tr.Rec. AA-Mod'!E12</f>
        <v>111564.76214759276</v>
      </c>
      <c r="E12" s="3">
        <f>+'Tr.Rec. AA-Cons'!F12</f>
        <v>1388.0054899710376</v>
      </c>
      <c r="F12" s="3">
        <f>+'Tr.Rec. AA-Mod'!F12</f>
        <v>1520.7352146091725</v>
      </c>
      <c r="G12" s="3">
        <f>+'Tr.Rec. AA-Mod'!G12</f>
        <v>2582.817294863009</v>
      </c>
      <c r="H12" s="23">
        <f>+'Tr.Rec. AA-Cons'!H12</f>
        <v>-0.03265717495783793</v>
      </c>
      <c r="I12" s="23">
        <f>+'Tr.Rec. AA-Mod'!H12</f>
        <v>-0.0331368345875136</v>
      </c>
      <c r="J12" s="6">
        <f t="shared" si="0"/>
        <v>2581.9481217815355</v>
      </c>
      <c r="K12" s="6">
        <f t="shared" si="1"/>
        <v>2620.4262723751613</v>
      </c>
      <c r="L12" s="6">
        <f t="shared" si="2"/>
        <v>4395.855376511589</v>
      </c>
    </row>
    <row r="13" spans="1:12" ht="12.75">
      <c r="A13" s="2">
        <f>+'Tr.Rec. AA-Cons'!A13</f>
        <v>38562</v>
      </c>
      <c r="B13" s="3">
        <f>+'Tr.Rec. AA-Cons'!D13</f>
        <v>107884.99277273669</v>
      </c>
      <c r="C13" s="3">
        <f>+'Tr.Rec. AA-Mod'!D13</f>
        <v>108108.16080679593</v>
      </c>
      <c r="D13" s="3">
        <f>+'Tr.Rec. AA-Mod'!E13</f>
        <v>113923.46836332674</v>
      </c>
      <c r="E13" s="3">
        <f>+'Tr.Rec. AA-Cons'!F13</f>
        <v>-414.0518790722854</v>
      </c>
      <c r="F13" s="3">
        <f>+'Tr.Rec. AA-Mod'!F13</f>
        <v>-142.917882045469</v>
      </c>
      <c r="G13" s="3">
        <f>+'Tr.Rec. AA-Mod'!G13</f>
        <v>2358.7062157339824</v>
      </c>
      <c r="H13" s="23">
        <f>+'Tr.Rec. AA-Cons'!H13</f>
        <v>-0.06038475590590053</v>
      </c>
      <c r="I13" s="23">
        <f>+'Tr.Rec. AA-Mod'!H13</f>
        <v>-0.05815307556530813</v>
      </c>
      <c r="J13" s="6">
        <f t="shared" si="0"/>
        <v>2391.8609489824166</v>
      </c>
      <c r="K13" s="6">
        <f t="shared" si="1"/>
        <v>2692.1116854908737</v>
      </c>
      <c r="L13" s="6">
        <f t="shared" si="2"/>
        <v>4718.374081162572</v>
      </c>
    </row>
    <row r="14" spans="1:12" ht="12.75">
      <c r="A14" s="2">
        <f>+'Tr.Rec. AA-Cons'!A14</f>
        <v>38595</v>
      </c>
      <c r="B14" s="3">
        <f>+'Tr.Rec. AA-Cons'!D14</f>
        <v>107151.36347408213</v>
      </c>
      <c r="C14" s="3">
        <f>+'Tr.Rec. AA-Mod'!D14</f>
        <v>107147.470062775</v>
      </c>
      <c r="D14" s="3">
        <f>+'Tr.Rec. AA-Mod'!E14</f>
        <v>112396.89604983822</v>
      </c>
      <c r="E14" s="3">
        <f>+'Tr.Rec. AA-Cons'!F14</f>
        <v>-733.6292986545595</v>
      </c>
      <c r="F14" s="3">
        <f>+'Tr.Rec. AA-Mod'!F14</f>
        <v>-960.6907440209325</v>
      </c>
      <c r="G14" s="3">
        <f>+'Tr.Rec. AA-Mod'!G14</f>
        <v>-1526.5723134885193</v>
      </c>
      <c r="H14" s="23">
        <f>+'Tr.Rec. AA-Cons'!H14</f>
        <v>-0.052455325757560844</v>
      </c>
      <c r="I14" s="23">
        <f>+'Tr.Rec. AA-Mod'!H14</f>
        <v>-0.052494259870632165</v>
      </c>
      <c r="J14" s="6">
        <f t="shared" si="0"/>
        <v>1970.2584822319966</v>
      </c>
      <c r="K14" s="6">
        <f t="shared" si="1"/>
        <v>2361.974605382053</v>
      </c>
      <c r="L14" s="6">
        <f t="shared" si="2"/>
        <v>4511.119840607446</v>
      </c>
    </row>
    <row r="15" spans="1:12" ht="12.75">
      <c r="A15" s="2">
        <f>+'Tr.Rec. AA-Cons'!A15</f>
        <v>38625</v>
      </c>
      <c r="B15" s="3">
        <f>+'Tr.Rec. AA-Cons'!D15</f>
        <v>108876.4771556011</v>
      </c>
      <c r="C15" s="3">
        <f>+'Tr.Rec. AA-Mod'!D15</f>
        <v>110001.04735976897</v>
      </c>
      <c r="D15" s="3">
        <f>+'Tr.Rec. AA-Mod'!E15</f>
        <v>115109.93237513618</v>
      </c>
      <c r="E15" s="3">
        <f>+'Tr.Rec. AA-Cons'!F15</f>
        <v>1725.1136815189675</v>
      </c>
      <c r="F15" s="3">
        <f>+'Tr.Rec. AA-Mod'!F15</f>
        <v>2853.5772969939717</v>
      </c>
      <c r="G15" s="3">
        <f>+'Tr.Rec. AA-Mod'!G15</f>
        <v>2713.0363252979587</v>
      </c>
      <c r="H15" s="23">
        <f>+'Tr.Rec. AA-Cons'!H15</f>
        <v>-0.06233455219535089</v>
      </c>
      <c r="I15" s="23">
        <f>+'Tr.Rec. AA-Mod'!H15</f>
        <v>-0.05108885015367215</v>
      </c>
      <c r="J15" s="6">
        <f t="shared" si="0"/>
        <v>1773.7938029209151</v>
      </c>
      <c r="K15" s="6">
        <f t="shared" si="1"/>
        <v>2317.7267240272763</v>
      </c>
      <c r="L15" s="6">
        <f t="shared" si="2"/>
        <v>4538.830530524426</v>
      </c>
    </row>
    <row r="16" spans="1:12" ht="12.75">
      <c r="A16" s="2">
        <f>+'Tr.Rec. AA-Cons'!A16</f>
        <v>38656</v>
      </c>
      <c r="B16" s="3">
        <f>+'Tr.Rec. AA-Cons'!D16</f>
        <v>107582.99846178427</v>
      </c>
      <c r="C16" s="3">
        <f>+'Tr.Rec. AA-Mod'!D16</f>
        <v>107790.60586726594</v>
      </c>
      <c r="D16" s="3">
        <f>+'Tr.Rec. AA-Mod'!E16</f>
        <v>112509.63042233382</v>
      </c>
      <c r="E16" s="3">
        <f>+'Tr.Rec. AA-Cons'!F16</f>
        <v>-1293.4786938168254</v>
      </c>
      <c r="F16" s="3">
        <f>+'Tr.Rec. AA-Mod'!F16</f>
        <v>-2210.4414925030287</v>
      </c>
      <c r="G16" s="3">
        <f>+'Tr.Rec. AA-Mod'!G16</f>
        <v>-2600.301952802358</v>
      </c>
      <c r="H16" s="23">
        <f>+'Tr.Rec. AA-Cons'!H16</f>
        <v>-0.049266319605495434</v>
      </c>
      <c r="I16" s="23">
        <f>+'Tr.Rec. AA-Mod'!H16</f>
        <v>-0.047190245550678744</v>
      </c>
      <c r="J16" s="6">
        <f t="shared" si="0"/>
        <v>1725.8361187318505</v>
      </c>
      <c r="K16" s="6">
        <f t="shared" si="1"/>
        <v>2417.0028456073182</v>
      </c>
      <c r="L16" s="6">
        <f t="shared" si="2"/>
        <v>4567.348582529482</v>
      </c>
    </row>
    <row r="17" spans="1:12" ht="12.75">
      <c r="A17" s="2">
        <f>+'Tr.Rec. AA-Cons'!A17</f>
        <v>38686</v>
      </c>
      <c r="B17" s="3">
        <f>+'Tr.Rec. AA-Cons'!D17</f>
        <v>109486.5899049421</v>
      </c>
      <c r="C17" s="3">
        <f>+'Tr.Rec. AA-Mod'!D17</f>
        <v>110305.06020805011</v>
      </c>
      <c r="D17" s="3">
        <f>+'Tr.Rec. AA-Mod'!E17</f>
        <v>115881.37600916623</v>
      </c>
      <c r="E17" s="3">
        <f>+'Tr.Rec. AA-Cons'!F17</f>
        <v>1903.5914431578276</v>
      </c>
      <c r="F17" s="3">
        <f>+'Tr.Rec. AA-Mod'!F17</f>
        <v>2514.45434078417</v>
      </c>
      <c r="G17" s="3">
        <f>+'Tr.Rec. AA-Mod'!G17</f>
        <v>3371.745586832403</v>
      </c>
      <c r="H17" s="23">
        <f>+'Tr.Rec. AA-Cons'!H17</f>
        <v>-0.06394786104224148</v>
      </c>
      <c r="I17" s="23">
        <f>+'Tr.Rec. AA-Mod'!H17</f>
        <v>-0.05576315801116127</v>
      </c>
      <c r="J17" s="6">
        <f t="shared" si="0"/>
        <v>1627.2334477010581</v>
      </c>
      <c r="K17" s="6">
        <f t="shared" si="1"/>
        <v>2507.3376227379135</v>
      </c>
      <c r="L17" s="6">
        <f t="shared" si="2"/>
        <v>4560.598811000663</v>
      </c>
    </row>
    <row r="18" spans="1:12" ht="12.75">
      <c r="A18" s="2">
        <f>+'Tr.Rec. AA-Cons'!A18</f>
        <v>38716</v>
      </c>
      <c r="B18" s="3">
        <f>+'Tr.Rec. AA-Cons'!D18</f>
        <v>110926.41128494743</v>
      </c>
      <c r="C18" s="3">
        <f>+'Tr.Rec. AA-Mod'!D18</f>
        <v>111718.85130735354</v>
      </c>
      <c r="D18" s="3">
        <f>+'Tr.Rec. AA-Mod'!E18</f>
        <v>116975.44604873583</v>
      </c>
      <c r="E18" s="3">
        <f>+'Tr.Rec. AA-Cons'!F18</f>
        <v>1439.8213800053345</v>
      </c>
      <c r="F18" s="3">
        <f>+'Tr.Rec. AA-Mod'!F18</f>
        <v>1413.791099303431</v>
      </c>
      <c r="G18" s="3">
        <f>+'Tr.Rec. AA-Mod'!G18</f>
        <v>1094.070039569604</v>
      </c>
      <c r="H18" s="23">
        <f>+'Tr.Rec. AA-Cons'!H18</f>
        <v>-0.06049034763788397</v>
      </c>
      <c r="I18" s="23">
        <f>+'Tr.Rec. AA-Mod'!H18</f>
        <v>-0.0525659474138227</v>
      </c>
      <c r="J18" s="6">
        <f t="shared" si="0"/>
        <v>1833.7443840611309</v>
      </c>
      <c r="K18" s="6">
        <f t="shared" si="1"/>
        <v>2708.1399531398124</v>
      </c>
      <c r="L18" s="6">
        <f t="shared" si="2"/>
        <v>4570.948216541093</v>
      </c>
    </row>
    <row r="19" spans="1:12" ht="12.75">
      <c r="A19" s="2">
        <f>+'Tr.Rec. AA-Cons'!A19</f>
        <v>38748</v>
      </c>
      <c r="B19" s="3">
        <f>+'Tr.Rec. AA-Cons'!D19</f>
        <v>110533.91967503313</v>
      </c>
      <c r="C19" s="3">
        <f>+'Tr.Rec. AA-Mod'!D19</f>
        <v>111777.61413232298</v>
      </c>
      <c r="D19" s="3">
        <f>+'Tr.Rec. AA-Mod'!E19</f>
        <v>117797.87483899374</v>
      </c>
      <c r="E19" s="3">
        <f>+'Tr.Rec. AA-Cons'!F19</f>
        <v>-392.4916099143011</v>
      </c>
      <c r="F19" s="3">
        <f>+'Tr.Rec. AA-Mod'!F19</f>
        <v>58.76282496943895</v>
      </c>
      <c r="G19" s="3">
        <f>+'Tr.Rec. AA-Mod'!G19</f>
        <v>822.428790257909</v>
      </c>
      <c r="H19" s="23">
        <f>+'Tr.Rec. AA-Cons'!H19</f>
        <v>-0.07263955163960611</v>
      </c>
      <c r="I19" s="23">
        <f>+'Tr.Rec. AA-Mod'!H19</f>
        <v>-0.060202607066707436</v>
      </c>
      <c r="J19" s="6">
        <f t="shared" si="0"/>
        <v>1851.2457681143728</v>
      </c>
      <c r="K19" s="6">
        <f t="shared" si="1"/>
        <v>2686.185326680876</v>
      </c>
      <c r="L19" s="6">
        <f t="shared" si="2"/>
        <v>4322.733792831942</v>
      </c>
    </row>
    <row r="20" spans="1:12" ht="12.75">
      <c r="A20" s="2">
        <f>+'Tr.Rec. AA-Cons'!A20</f>
        <v>38776</v>
      </c>
      <c r="B20" s="3">
        <f>+'Tr.Rec. AA-Cons'!D20</f>
        <v>111781.04530003741</v>
      </c>
      <c r="C20" s="3">
        <f>+'Tr.Rec. AA-Mod'!D20</f>
        <v>113357.48387892285</v>
      </c>
      <c r="D20" s="3">
        <f>+'Tr.Rec. AA-Mod'!E20</f>
        <v>119368.50375442998</v>
      </c>
      <c r="E20" s="3">
        <f>+'Tr.Rec. AA-Cons'!F20</f>
        <v>1247.1256250042788</v>
      </c>
      <c r="F20" s="3">
        <f>+'Tr.Rec. AA-Mod'!F20</f>
        <v>1579.8697465998703</v>
      </c>
      <c r="G20" s="3">
        <f>+'Tr.Rec. AA-Mod'!G20</f>
        <v>1570.6289154362457</v>
      </c>
      <c r="H20" s="23">
        <f>+'Tr.Rec. AA-Cons'!H20</f>
        <v>-0.0758745845439257</v>
      </c>
      <c r="I20" s="23">
        <f>+'Tr.Rec. AA-Mod'!H20</f>
        <v>-0.060110198755071176</v>
      </c>
      <c r="J20" s="6">
        <f t="shared" si="0"/>
        <v>1541.0868815728402</v>
      </c>
      <c r="K20" s="6">
        <f t="shared" si="1"/>
        <v>2179.9818858072927</v>
      </c>
      <c r="L20" s="6">
        <f t="shared" si="2"/>
        <v>3233.289751016277</v>
      </c>
    </row>
    <row r="21" spans="1:12" ht="12.75">
      <c r="A21" s="2">
        <f>+'Tr.Rec. AA-Cons'!A21</f>
        <v>38807</v>
      </c>
      <c r="B21" s="3">
        <f>+'Tr.Rec. AA-Cons'!D21</f>
        <v>110739.5527345167</v>
      </c>
      <c r="C21" s="3">
        <f>+'Tr.Rec. AA-Mod'!D21</f>
        <v>112679.20226261743</v>
      </c>
      <c r="D21" s="3">
        <f>+'Tr.Rec. AA-Mod'!E21</f>
        <v>119639.31781143816</v>
      </c>
      <c r="E21" s="3">
        <f>+'Tr.Rec. AA-Cons'!F21</f>
        <v>-1041.4925655207044</v>
      </c>
      <c r="F21" s="3">
        <f>+'Tr.Rec. AA-Mod'!F21</f>
        <v>-678.2816163054231</v>
      </c>
      <c r="G21" s="3">
        <f>+'Tr.Rec. AA-Mod'!G21</f>
        <v>270.81405700817413</v>
      </c>
      <c r="H21" s="23">
        <f>+'Tr.Rec. AA-Cons'!H21</f>
        <v>-0.08899765076921451</v>
      </c>
      <c r="I21" s="23">
        <f>+'Tr.Rec. AA-Mod'!H21</f>
        <v>-0.06960115548820722</v>
      </c>
      <c r="J21" s="6">
        <f t="shared" si="0"/>
        <v>1535.4375396345747</v>
      </c>
      <c r="K21" s="6">
        <f t="shared" si="1"/>
        <v>2024.950653471611</v>
      </c>
      <c r="L21" s="6">
        <f t="shared" si="2"/>
        <v>2638.9264664762045</v>
      </c>
    </row>
    <row r="22" spans="1:12" ht="12.75">
      <c r="A22" s="2">
        <f>+'Tr.Rec. AA-Cons'!A22</f>
        <v>38835</v>
      </c>
      <c r="B22" s="3">
        <f>+'Tr.Rec. AA-Cons'!D22</f>
        <v>109270.5635105593</v>
      </c>
      <c r="C22" s="3">
        <f>+'Tr.Rec. AA-Mod'!D22</f>
        <v>111436.40752341821</v>
      </c>
      <c r="D22" s="3">
        <f>+'Tr.Rec. AA-Mod'!E22</f>
        <v>118264.0291407538</v>
      </c>
      <c r="E22" s="3">
        <f>+'Tr.Rec. AA-Cons'!F22</f>
        <v>-1468.989223957411</v>
      </c>
      <c r="F22" s="3">
        <f>+'Tr.Rec. AA-Mod'!F22</f>
        <v>-1242.7947391992202</v>
      </c>
      <c r="G22" s="3">
        <f>+'Tr.Rec. AA-Mod'!G22</f>
        <v>-1375.2886706843565</v>
      </c>
      <c r="H22" s="23">
        <f>+'Tr.Rec. AA-Cons'!H22</f>
        <v>-0.08993465630194497</v>
      </c>
      <c r="I22" s="23">
        <f>+'Tr.Rec. AA-Mod'!H22</f>
        <v>-0.06827621617335589</v>
      </c>
      <c r="J22" s="6">
        <f t="shared" si="0"/>
        <v>1664.9828056364497</v>
      </c>
      <c r="K22" s="6">
        <f t="shared" si="1"/>
        <v>2035.4002991697023</v>
      </c>
      <c r="L22" s="6">
        <f t="shared" si="2"/>
        <v>2326.9397751038305</v>
      </c>
    </row>
    <row r="23" spans="1:12" ht="12.75">
      <c r="A23" s="2">
        <f>+'Tr.Rec. AA-Cons'!A23</f>
        <v>38868</v>
      </c>
      <c r="B23" s="3">
        <f>+'Tr.Rec. AA-Cons'!D23</f>
        <v>106958.71217023689</v>
      </c>
      <c r="C23" s="3">
        <f>+'Tr.Rec. AA-Mod'!D23</f>
        <v>108299.72778966423</v>
      </c>
      <c r="D23" s="3">
        <f>+'Tr.Rec. AA-Mod'!E23</f>
        <v>115183.73761898582</v>
      </c>
      <c r="E23" s="3">
        <f>+'Tr.Rec. AA-Cons'!F23</f>
        <v>-2311.851340322406</v>
      </c>
      <c r="F23" s="3">
        <f>+'Tr.Rec. AA-Mod'!F23</f>
        <v>-3136.6797337539756</v>
      </c>
      <c r="G23" s="3">
        <f>+'Tr.Rec. AA-Mod'!G23</f>
        <v>-3080.291521767984</v>
      </c>
      <c r="H23" s="23">
        <f>+'Tr.Rec. AA-Cons'!H23</f>
        <v>-0.08225025448748924</v>
      </c>
      <c r="I23" s="23">
        <f>+'Tr.Rec. AA-Mod'!H23</f>
        <v>-0.0688400982932158</v>
      </c>
      <c r="J23" s="6">
        <f t="shared" si="0"/>
        <v>1671.72946476227</v>
      </c>
      <c r="K23" s="6">
        <f t="shared" si="1"/>
        <v>1968.6725057870544</v>
      </c>
      <c r="L23" s="6">
        <f t="shared" si="2"/>
        <v>2240.0646704320193</v>
      </c>
    </row>
    <row r="24" spans="1:12" ht="12.75">
      <c r="A24" s="2">
        <f>+'Tr.Rec. AA-Cons'!A24</f>
        <v>38898</v>
      </c>
      <c r="B24" s="3">
        <f>+'Tr.Rec. AA-Cons'!D24</f>
        <v>106701.73184357738</v>
      </c>
      <c r="C24" s="3">
        <f>+'Tr.Rec. AA-Mod'!D24</f>
        <v>108115.9245434229</v>
      </c>
      <c r="D24" s="3">
        <f>+'Tr.Rec. AA-Mod'!E24</f>
        <v>115599.68129813387</v>
      </c>
      <c r="E24" s="3">
        <f>+'Tr.Rec. AA-Cons'!F24</f>
        <v>-256.9803266595118</v>
      </c>
      <c r="F24" s="3">
        <f>+'Tr.Rec. AA-Mod'!F24</f>
        <v>-183.80324624133937</v>
      </c>
      <c r="G24" s="3">
        <f>+'Tr.Rec. AA-Mod'!G24</f>
        <v>415.9436791480548</v>
      </c>
      <c r="H24" s="23">
        <f>+'Tr.Rec. AA-Cons'!H24</f>
        <v>-0.08897949454556486</v>
      </c>
      <c r="I24" s="23">
        <f>+'Tr.Rec. AA-Mod'!H24</f>
        <v>-0.0748375675471098</v>
      </c>
      <c r="J24" s="6">
        <f t="shared" si="0"/>
        <v>1580.2748906781308</v>
      </c>
      <c r="K24" s="6">
        <f t="shared" si="1"/>
        <v>1757.9430537252533</v>
      </c>
      <c r="L24" s="6">
        <f t="shared" si="2"/>
        <v>1999.7411217356066</v>
      </c>
    </row>
    <row r="25" spans="1:12" ht="12.75">
      <c r="A25" s="2">
        <f>+'Tr.Rec. AA-Cons'!A25</f>
        <v>38929</v>
      </c>
      <c r="B25" s="3">
        <f>+'Tr.Rec. AA-Cons'!D25</f>
        <v>107768.51205561293</v>
      </c>
      <c r="C25" s="3">
        <f>+'Tr.Rec. AA-Mod'!D25</f>
        <v>109217.78125254861</v>
      </c>
      <c r="D25" s="3">
        <f>+'Tr.Rec. AA-Mod'!E25</f>
        <v>116704.85355335701</v>
      </c>
      <c r="E25" s="3">
        <f>+'Tr.Rec. AA-Cons'!F25</f>
        <v>1066.7802120355482</v>
      </c>
      <c r="F25" s="3">
        <f>+'Tr.Rec. AA-Mod'!F25</f>
        <v>1101.8567091257137</v>
      </c>
      <c r="G25" s="3">
        <f>+'Tr.Rec. AA-Mod'!G25</f>
        <v>1105.1722552231367</v>
      </c>
      <c r="H25" s="23">
        <f>+'Tr.Rec. AA-Cons'!H25</f>
        <v>-0.08936341497744071</v>
      </c>
      <c r="I25" s="23">
        <f>+'Tr.Rec. AA-Mod'!H25</f>
        <v>-0.07487072300808384</v>
      </c>
      <c r="J25" s="6">
        <f t="shared" si="0"/>
        <v>1680.680586783711</v>
      </c>
      <c r="K25" s="6">
        <f t="shared" si="1"/>
        <v>1886.3206517527258</v>
      </c>
      <c r="L25" s="6">
        <f t="shared" si="2"/>
        <v>2227.46279970561</v>
      </c>
    </row>
    <row r="26" spans="1:12" ht="12.75">
      <c r="A26" s="2">
        <f>+'Tr.Rec. AA-Cons'!A26</f>
        <v>38960</v>
      </c>
      <c r="B26" s="3">
        <f>+'Tr.Rec. AA-Cons'!D26</f>
        <v>109452.23628483267</v>
      </c>
      <c r="C26" s="3">
        <f>+'Tr.Rec. AA-Mod'!D26</f>
        <v>111117.56416590772</v>
      </c>
      <c r="D26" s="3">
        <f>+'Tr.Rec. AA-Mod'!E26</f>
        <v>118798.41063514784</v>
      </c>
      <c r="E26" s="3">
        <f>+'Tr.Rec. AA-Cons'!F26</f>
        <v>1683.724229219748</v>
      </c>
      <c r="F26" s="3">
        <f>+'Tr.Rec. AA-Mod'!F26</f>
        <v>1899.782913359115</v>
      </c>
      <c r="G26" s="3">
        <f>+'Tr.Rec. AA-Mod'!G26</f>
        <v>2093.55708179083</v>
      </c>
      <c r="H26" s="23">
        <f>+'Tr.Rec. AA-Cons'!H26</f>
        <v>-0.09346174350315173</v>
      </c>
      <c r="I26" s="23">
        <f>+'Tr.Rec. AA-Mod'!H26</f>
        <v>-0.07680846469240121</v>
      </c>
      <c r="J26" s="6">
        <f t="shared" si="0"/>
        <v>1735.813100059745</v>
      </c>
      <c r="K26" s="6">
        <f t="shared" si="1"/>
        <v>1859.1234887796563</v>
      </c>
      <c r="L26" s="6">
        <f t="shared" si="2"/>
        <v>2069.3182223783297</v>
      </c>
    </row>
    <row r="27" spans="1:12" ht="12.75">
      <c r="A27" s="2">
        <f>+'Tr.Rec. AA-Cons'!A27</f>
        <v>38989</v>
      </c>
      <c r="B27" s="3">
        <f>+'Tr.Rec. AA-Cons'!D27</f>
        <v>111295.67955569596</v>
      </c>
      <c r="C27" s="3">
        <f>+'Tr.Rec. AA-Mod'!D27</f>
        <v>113059.15110944786</v>
      </c>
      <c r="D27" s="3">
        <f>+'Tr.Rec. AA-Mod'!E27</f>
        <v>120984.71840549185</v>
      </c>
      <c r="E27" s="3">
        <f>+'Tr.Rec. AA-Cons'!F27</f>
        <v>1843.4432708632812</v>
      </c>
      <c r="F27" s="3">
        <f>+'Tr.Rec. AA-Mod'!F27</f>
        <v>1941.58694354014</v>
      </c>
      <c r="G27" s="3">
        <f>+'Tr.Rec. AA-Mod'!G27</f>
        <v>2186.3077703440067</v>
      </c>
      <c r="H27" s="23">
        <f>+'Tr.Rec. AA-Cons'!H27</f>
        <v>-0.09689038849795906</v>
      </c>
      <c r="I27" s="23">
        <f>+'Tr.Rec. AA-Mod'!H27</f>
        <v>-0.0792556729604399</v>
      </c>
      <c r="J27" s="6">
        <f t="shared" si="0"/>
        <v>1835.639362919958</v>
      </c>
      <c r="K27" s="6">
        <f t="shared" si="1"/>
        <v>1947.1248260051586</v>
      </c>
      <c r="L27" s="6">
        <f t="shared" si="2"/>
        <v>2114.7772348615213</v>
      </c>
    </row>
    <row r="28" spans="1:12" ht="12.75">
      <c r="A28" s="2">
        <f>+'Tr.Rec. AA-Cons'!A28</f>
        <v>39021</v>
      </c>
      <c r="B28" s="3">
        <f>+'Tr.Rec. AA-Cons'!D28</f>
        <v>112045.06246706155</v>
      </c>
      <c r="C28" s="3">
        <f>+'Tr.Rec. AA-Mod'!D28</f>
        <v>114010.40883498933</v>
      </c>
      <c r="D28" s="3">
        <f>+'Tr.Rec. AA-Mod'!E28</f>
        <v>122048.3442091212</v>
      </c>
      <c r="E28" s="3">
        <f>+'Tr.Rec. AA-Cons'!F28</f>
        <v>749.3829113655956</v>
      </c>
      <c r="F28" s="3">
        <f>+'Tr.Rec. AA-Mod'!F28</f>
        <v>951.2577255414653</v>
      </c>
      <c r="G28" s="3">
        <f>+'Tr.Rec. AA-Mod'!G28</f>
        <v>1063.6258036293584</v>
      </c>
      <c r="H28" s="23">
        <f>+'Tr.Rec. AA-Cons'!H28</f>
        <v>-0.10003281742059666</v>
      </c>
      <c r="I28" s="23">
        <f>+'Tr.Rec. AA-Mod'!H28</f>
        <v>-0.08037935374131888</v>
      </c>
      <c r="J28" s="6">
        <f t="shared" si="0"/>
        <v>2024.1511754508213</v>
      </c>
      <c r="K28" s="6">
        <f t="shared" si="1"/>
        <v>2283.39791732376</v>
      </c>
      <c r="L28" s="6">
        <f t="shared" si="2"/>
        <v>2387.6632377716087</v>
      </c>
    </row>
    <row r="29" spans="1:12" ht="12.75">
      <c r="A29" s="2">
        <f>+'Tr.Rec. AA-Cons'!A29</f>
        <v>39051</v>
      </c>
      <c r="B29" s="3">
        <f>+'Tr.Rec. AA-Cons'!D29</f>
        <v>111949.24041954427</v>
      </c>
      <c r="C29" s="3">
        <f>+'Tr.Rec. AA-Mod'!D29</f>
        <v>113682.3790647353</v>
      </c>
      <c r="D29" s="3">
        <f>+'Tr.Rec. AA-Mod'!E29</f>
        <v>121198.69928278742</v>
      </c>
      <c r="E29" s="3">
        <f>+'Tr.Rec. AA-Cons'!F29</f>
        <v>-95.82204751728568</v>
      </c>
      <c r="F29" s="3">
        <f>+'Tr.Rec. AA-Mod'!F29</f>
        <v>-328.0297702540265</v>
      </c>
      <c r="G29" s="3">
        <f>+'Tr.Rec. AA-Mod'!G29</f>
        <v>-849.6449263337854</v>
      </c>
      <c r="H29" s="23">
        <f>+'Tr.Rec. AA-Cons'!H29</f>
        <v>-0.09249458863243154</v>
      </c>
      <c r="I29" s="23">
        <f>+'Tr.Rec. AA-Mod'!H29</f>
        <v>-0.07516320218052108</v>
      </c>
      <c r="J29" s="6">
        <f t="shared" si="0"/>
        <v>2246.7069261538336</v>
      </c>
      <c r="K29" s="6">
        <f t="shared" si="1"/>
        <v>2644.5096899839</v>
      </c>
      <c r="L29" s="6">
        <f t="shared" si="2"/>
        <v>2713.247271559925</v>
      </c>
    </row>
    <row r="30" spans="1:12" ht="12.75">
      <c r="A30" s="2">
        <f>+'Tr.Rec. AA-Cons'!A30</f>
        <v>39080</v>
      </c>
      <c r="B30" s="3">
        <f>+'Tr.Rec. AA-Cons'!D30</f>
        <v>113127.55249571409</v>
      </c>
      <c r="C30" s="3">
        <f>+'Tr.Rec. AA-Mod'!D30</f>
        <v>115842.96664441806</v>
      </c>
      <c r="D30" s="3">
        <f>+'Tr.Rec. AA-Mod'!E30</f>
        <v>123051.4055919141</v>
      </c>
      <c r="E30" s="3">
        <f>+'Tr.Rec. AA-Cons'!F30</f>
        <v>1178.3120761698228</v>
      </c>
      <c r="F30" s="3">
        <f>+'Tr.Rec. AA-Mod'!F30</f>
        <v>2160.5875796827604</v>
      </c>
      <c r="G30" s="3">
        <f>+'Tr.Rec. AA-Mod'!G30</f>
        <v>1852.7063091266755</v>
      </c>
      <c r="H30" s="23">
        <f>+'Tr.Rec. AA-Cons'!H30</f>
        <v>-0.09923853096200008</v>
      </c>
      <c r="I30" s="23">
        <f>+'Tr.Rec. AA-Mod'!H30</f>
        <v>-0.07208438947496032</v>
      </c>
      <c r="J30" s="6">
        <f t="shared" si="0"/>
        <v>2364.6147481814137</v>
      </c>
      <c r="K30" s="6">
        <f t="shared" si="1"/>
        <v>2807.830102955328</v>
      </c>
      <c r="L30" s="6">
        <f t="shared" si="2"/>
        <v>2854.1497177018605</v>
      </c>
    </row>
    <row r="31" spans="1:12" ht="12.75">
      <c r="A31" s="2">
        <f>+'Tr.Rec. AA-Cons'!A31</f>
        <v>39113</v>
      </c>
      <c r="B31" s="3">
        <f>+'Tr.Rec. AA-Cons'!D31</f>
        <v>113653.23987468095</v>
      </c>
      <c r="C31" s="3">
        <f>+'Tr.Rec. AA-Mod'!D31</f>
        <v>116720.55862814459</v>
      </c>
      <c r="D31" s="3">
        <f>+'Tr.Rec. AA-Mod'!E31</f>
        <v>124027.13201120672</v>
      </c>
      <c r="E31" s="3">
        <f>+'Tr.Rec. AA-Cons'!F31</f>
        <v>525.6873789668607</v>
      </c>
      <c r="F31" s="3">
        <f>+'Tr.Rec. AA-Mod'!F31</f>
        <v>877.5919837265246</v>
      </c>
      <c r="G31" s="3">
        <f>+'Tr.Rec. AA-Mod'!G31</f>
        <v>975.7264192926232</v>
      </c>
      <c r="H31" s="23">
        <f>+'Tr.Rec. AA-Cons'!H31</f>
        <v>-0.10373892136525775</v>
      </c>
      <c r="I31" s="23">
        <f>+'Tr.Rec. AA-Mod'!H31</f>
        <v>-0.07306573383062132</v>
      </c>
      <c r="J31" s="6">
        <f t="shared" si="0"/>
        <v>2549.92535165751</v>
      </c>
      <c r="K31" s="6">
        <f t="shared" si="1"/>
        <v>3073.5175298358636</v>
      </c>
      <c r="L31" s="6">
        <f t="shared" si="2"/>
        <v>3020.714329364154</v>
      </c>
    </row>
    <row r="32" spans="1:12" ht="12.75">
      <c r="A32" s="2">
        <f>+'Tr.Rec. AA-Cons'!A32</f>
        <v>39141</v>
      </c>
      <c r="B32" s="3">
        <f>+'Tr.Rec. AA-Cons'!D32</f>
        <v>113335.72830200121</v>
      </c>
      <c r="C32" s="3">
        <f>+'Tr.Rec. AA-Mod'!D32</f>
        <v>115804.02075964877</v>
      </c>
      <c r="D32" s="3">
        <f>+'Tr.Rec. AA-Mod'!E32</f>
        <v>122803.22330045732</v>
      </c>
      <c r="E32" s="3">
        <f>+'Tr.Rec. AA-Cons'!F32</f>
        <v>-317.5115726797376</v>
      </c>
      <c r="F32" s="3">
        <f>+'Tr.Rec. AA-Mod'!F32</f>
        <v>-916.5378684958123</v>
      </c>
      <c r="G32" s="3">
        <f>+'Tr.Rec. AA-Mod'!G32</f>
        <v>-1223.9087107493979</v>
      </c>
      <c r="H32" s="23">
        <f>+'Tr.Rec. AA-Cons'!H32</f>
        <v>-0.09467494998456116</v>
      </c>
      <c r="I32" s="23">
        <f>+'Tr.Rec. AA-Mod'!H32</f>
        <v>-0.06999202540808547</v>
      </c>
      <c r="J32" s="6">
        <f t="shared" si="0"/>
        <v>2673.9964544216123</v>
      </c>
      <c r="K32" s="6">
        <f t="shared" si="1"/>
        <v>3299.949112923969</v>
      </c>
      <c r="L32" s="6">
        <f t="shared" si="2"/>
        <v>3401.7090141375515</v>
      </c>
    </row>
    <row r="33" spans="1:12" ht="12.75">
      <c r="A33" s="2">
        <f>+'Tr.Rec. AA-Cons'!A33</f>
        <v>39171</v>
      </c>
      <c r="B33" s="3">
        <f>+'Tr.Rec. AA-Cons'!D33</f>
        <v>113966.07386877884</v>
      </c>
      <c r="C33" s="3">
        <f>+'Tr.Rec. AA-Mod'!D33</f>
        <v>117009.53742648974</v>
      </c>
      <c r="D33" s="3">
        <f>+'Tr.Rec. AA-Mod'!E33</f>
        <v>123465.66544211115</v>
      </c>
      <c r="E33" s="3">
        <f>+'Tr.Rec. AA-Cons'!F33</f>
        <v>630.3455667776288</v>
      </c>
      <c r="F33" s="3">
        <f>+'Tr.Rec. AA-Mod'!F33</f>
        <v>1205.5166668409656</v>
      </c>
      <c r="G33" s="3">
        <f>+'Tr.Rec. AA-Mod'!G33</f>
        <v>662.4421416538244</v>
      </c>
      <c r="H33" s="23">
        <f>+'Tr.Rec. AA-Cons'!H33</f>
        <v>-0.09499591573332311</v>
      </c>
      <c r="I33" s="23">
        <f>+'Tr.Rec. AA-Mod'!H33</f>
        <v>-0.0645612801562141</v>
      </c>
      <c r="J33" s="6">
        <f t="shared" si="0"/>
        <v>2512.846393075826</v>
      </c>
      <c r="K33" s="6">
        <f t="shared" si="1"/>
        <v>3210.678475610745</v>
      </c>
      <c r="L33" s="6">
        <f t="shared" si="2"/>
        <v>3596.617573230729</v>
      </c>
    </row>
    <row r="34" spans="1:12" ht="12.75">
      <c r="A34" s="2">
        <f>+'Tr.Rec. AA-Cons'!A34</f>
        <v>39202</v>
      </c>
      <c r="B34" s="3">
        <f>+'Tr.Rec. AA-Cons'!D34</f>
        <v>114285.60951219089</v>
      </c>
      <c r="C34" s="3">
        <f>+'Tr.Rec. AA-Mod'!D34</f>
        <v>117604.61341959299</v>
      </c>
      <c r="D34" s="3">
        <f>+'Tr.Rec. AA-Mod'!E34</f>
        <v>126383.81894261693</v>
      </c>
      <c r="E34" s="3">
        <f>+'Tr.Rec. AA-Cons'!F34</f>
        <v>319.53564341204765</v>
      </c>
      <c r="F34" s="3">
        <f>+'Tr.Rec. AA-Mod'!F34</f>
        <v>595.0759931032517</v>
      </c>
      <c r="G34" s="3">
        <f>+'Tr.Rec. AA-Mod'!G34</f>
        <v>2918.1535005057813</v>
      </c>
      <c r="H34" s="23">
        <f>+'Tr.Rec. AA-Cons'!H34</f>
        <v>-0.12098209430426032</v>
      </c>
      <c r="I34" s="23">
        <f>+'Tr.Rec. AA-Mod'!H34</f>
        <v>-0.08779205523023936</v>
      </c>
      <c r="J34" s="6">
        <f t="shared" si="0"/>
        <v>2010.1457548997873</v>
      </c>
      <c r="K34" s="6">
        <f t="shared" si="1"/>
        <v>2733.888332995552</v>
      </c>
      <c r="L34" s="6">
        <f t="shared" si="2"/>
        <v>3376.0735261284794</v>
      </c>
    </row>
    <row r="35" spans="1:12" ht="12.75">
      <c r="A35" s="2">
        <f>+'Tr.Rec. AA-Cons'!A35</f>
        <v>39233</v>
      </c>
      <c r="B35" s="3">
        <f>+'Tr.Rec. AA-Cons'!D35</f>
        <v>114851.4059860747</v>
      </c>
      <c r="C35" s="3">
        <f>+'Tr.Rec. AA-Mod'!D35</f>
        <v>118634.01261655608</v>
      </c>
      <c r="D35" s="3">
        <f>+'Tr.Rec. AA-Mod'!E35</f>
        <v>128861.07597289547</v>
      </c>
      <c r="E35" s="3">
        <f>+'Tr.Rec. AA-Cons'!F35</f>
        <v>565.7964738838054</v>
      </c>
      <c r="F35" s="3">
        <f>+'Tr.Rec. AA-Mod'!F35</f>
        <v>1029.399196963088</v>
      </c>
      <c r="G35" s="3">
        <f>+'Tr.Rec. AA-Mod'!G35</f>
        <v>2477.257030278546</v>
      </c>
      <c r="H35" s="23">
        <f>+'Tr.Rec. AA-Cons'!H35</f>
        <v>-0.14009669986820783</v>
      </c>
      <c r="I35" s="23">
        <f>+'Tr.Rec. AA-Mod'!H35</f>
        <v>-0.10227063356339383</v>
      </c>
      <c r="J35" s="6">
        <f t="shared" si="0"/>
        <v>1429.5461947474635</v>
      </c>
      <c r="K35" s="6">
        <f t="shared" si="1"/>
        <v>2101.2122322090736</v>
      </c>
      <c r="L35" s="6">
        <f t="shared" si="2"/>
        <v>2845.9628476442385</v>
      </c>
    </row>
    <row r="36" spans="1:12" ht="12.75">
      <c r="A36" s="2">
        <f>+'Tr.Rec. AA-Cons'!A36</f>
        <v>39262</v>
      </c>
      <c r="B36" s="3">
        <f>+'Tr.Rec. AA-Cons'!D36</f>
        <v>113758.70706284215</v>
      </c>
      <c r="C36" s="3">
        <f>+'Tr.Rec. AA-Mod'!D36</f>
        <v>117521.62931512724</v>
      </c>
      <c r="D36" s="3">
        <f>+'Tr.Rec. AA-Mod'!E36</f>
        <v>127916.28423059186</v>
      </c>
      <c r="E36" s="3">
        <f>+'Tr.Rec. AA-Cons'!F36</f>
        <v>-1092.6989232325432</v>
      </c>
      <c r="F36" s="3">
        <f>+'Tr.Rec. AA-Mod'!F36</f>
        <v>-1112.3833014288393</v>
      </c>
      <c r="G36" s="3">
        <f>+'Tr.Rec. AA-Mod'!G36</f>
        <v>-944.7917423036124</v>
      </c>
      <c r="H36" s="23">
        <f>+'Tr.Rec. AA-Cons'!H36</f>
        <v>-0.14157577167749724</v>
      </c>
      <c r="I36" s="23">
        <f>+'Tr.Rec. AA-Mod'!H36</f>
        <v>-0.1039465491546463</v>
      </c>
      <c r="J36" s="6">
        <f t="shared" si="0"/>
        <v>995.5712501551747</v>
      </c>
      <c r="K36" s="6">
        <f t="shared" si="1"/>
        <v>1622.4766157342751</v>
      </c>
      <c r="L36" s="6">
        <f t="shared" si="2"/>
        <v>2462.8191244719924</v>
      </c>
    </row>
    <row r="37" spans="1:12" ht="12.75">
      <c r="A37" s="2">
        <f>+'Tr.Rec. AA-Cons'!A37</f>
        <v>39294</v>
      </c>
      <c r="B37" s="3">
        <f>+'Tr.Rec. AA-Cons'!D37</f>
        <v>112737.55247977318</v>
      </c>
      <c r="C37" s="3">
        <f>+'Tr.Rec. AA-Mod'!D37</f>
        <v>115585.3469662903</v>
      </c>
      <c r="D37" s="3">
        <f>+'Tr.Rec. AA-Mod'!E37</f>
        <v>125665.10796034275</v>
      </c>
      <c r="E37" s="3">
        <f>+'Tr.Rec. AA-Cons'!F37</f>
        <v>-1021.154583068972</v>
      </c>
      <c r="F37" s="3">
        <f>+'Tr.Rec. AA-Mod'!F37</f>
        <v>-1936.2823488369468</v>
      </c>
      <c r="G37" s="3">
        <f>+'Tr.Rec. AA-Mod'!G37</f>
        <v>-2251.1762702491105</v>
      </c>
      <c r="H37" s="23">
        <f>+'Tr.Rec. AA-Cons'!H37</f>
        <v>-0.12927555480569586</v>
      </c>
      <c r="I37" s="23">
        <f>+'Tr.Rec. AA-Mod'!H37</f>
        <v>-0.10079760994052456</v>
      </c>
      <c r="J37" s="6">
        <f t="shared" si="0"/>
        <v>811.0641157267759</v>
      </c>
      <c r="K37" s="6">
        <f t="shared" si="1"/>
        <v>1366.11527306074</v>
      </c>
      <c r="L37" s="6">
        <f t="shared" si="2"/>
        <v>2314.606082760526</v>
      </c>
    </row>
    <row r="38" spans="1:12" ht="12.75">
      <c r="A38" s="2">
        <f>+'Tr.Rec. AA-Cons'!A38</f>
        <v>39325</v>
      </c>
      <c r="B38" s="3">
        <f>+'Tr.Rec. AA-Cons'!D38</f>
        <v>113551.60701095522</v>
      </c>
      <c r="C38" s="3">
        <f>+'Tr.Rec. AA-Mod'!D38</f>
        <v>116145.641386279</v>
      </c>
      <c r="D38" s="3">
        <f>+'Tr.Rec. AA-Mod'!E38</f>
        <v>125877.61282827066</v>
      </c>
      <c r="E38" s="3">
        <f>+'Tr.Rec. AA-Cons'!F38</f>
        <v>814.054531182046</v>
      </c>
      <c r="F38" s="3">
        <f>+'Tr.Rec. AA-Mod'!F38</f>
        <v>560.2944199887133</v>
      </c>
      <c r="G38" s="3">
        <f>+'Tr.Rec. AA-Mod'!G38</f>
        <v>212.50486792791344</v>
      </c>
      <c r="H38" s="23">
        <f>+'Tr.Rec. AA-Cons'!H38</f>
        <v>-0.12326005817315444</v>
      </c>
      <c r="I38" s="23">
        <f>+'Tr.Rec. AA-Mod'!H38</f>
        <v>-0.09731971441991649</v>
      </c>
      <c r="J38" s="6">
        <f t="shared" si="0"/>
        <v>708.1588924381268</v>
      </c>
      <c r="K38" s="6">
        <f t="shared" si="1"/>
        <v>1193.9708822359482</v>
      </c>
      <c r="L38" s="6">
        <f t="shared" si="2"/>
        <v>2203.597105781371</v>
      </c>
    </row>
    <row r="39" spans="1:12" ht="12.75">
      <c r="A39" s="2">
        <f>+'Tr.Rec. AA-Cons'!A39</f>
        <v>39353</v>
      </c>
      <c r="B39" s="3">
        <f>+'Tr.Rec. AA-Cons'!D39</f>
        <v>113495.84519472823</v>
      </c>
      <c r="C39" s="3">
        <f>+'Tr.Rec. AA-Mod'!D39</f>
        <v>116026.65967617152</v>
      </c>
      <c r="D39" s="3">
        <f>+'Tr.Rec. AA-Mod'!E39</f>
        <v>126728.42857774335</v>
      </c>
      <c r="E39" s="3">
        <f>+'Tr.Rec. AA-Cons'!F39</f>
        <v>-55.76181622699369</v>
      </c>
      <c r="F39" s="3">
        <f>+'Tr.Rec. AA-Mod'!F39</f>
        <v>-118.98171010748774</v>
      </c>
      <c r="G39" s="3">
        <f>+'Tr.Rec. AA-Mod'!G39</f>
        <v>850.8157494726911</v>
      </c>
      <c r="H39" s="23">
        <f>+'Tr.Rec. AA-Cons'!H39</f>
        <v>-0.13232583383015117</v>
      </c>
      <c r="I39" s="23">
        <f>+'Tr.Rec. AA-Mod'!H39</f>
        <v>-0.1070176890157184</v>
      </c>
      <c r="J39" s="6">
        <f t="shared" si="0"/>
        <v>551.0661268852399</v>
      </c>
      <c r="K39" s="6">
        <f t="shared" si="1"/>
        <v>1033.430910991215</v>
      </c>
      <c r="L39" s="6">
        <f t="shared" si="2"/>
        <v>1884.2340252226657</v>
      </c>
    </row>
    <row r="40" spans="1:12" ht="12.75">
      <c r="A40" s="2">
        <f>+'Tr.Rec. AA-Cons'!A40</f>
        <v>39386</v>
      </c>
      <c r="B40" s="3">
        <f>+'Tr.Rec. AA-Cons'!D40</f>
        <v>113875.50700260607</v>
      </c>
      <c r="C40" s="3">
        <f>+'Tr.Rec. AA-Mod'!D40</f>
        <v>116281.05340178826</v>
      </c>
      <c r="D40" s="3">
        <f>+'Tr.Rec. AA-Mod'!E40</f>
        <v>126725.83611504929</v>
      </c>
      <c r="E40" s="3">
        <f>+'Tr.Rec. AA-Cons'!F40</f>
        <v>379.66180787784106</v>
      </c>
      <c r="F40" s="3">
        <f>+'Tr.Rec. AA-Mod'!F40</f>
        <v>254.393725616741</v>
      </c>
      <c r="G40" s="3">
        <f>+'Tr.Rec. AA-Mod'!G40</f>
        <v>-2.592462694068672</v>
      </c>
      <c r="H40" s="23">
        <f>+'Tr.Rec. AA-Cons'!H40</f>
        <v>-0.12850329112443215</v>
      </c>
      <c r="I40" s="23">
        <f>+'Tr.Rec. AA-Mod'!H40</f>
        <v>-0.10444782713261014</v>
      </c>
      <c r="J40" s="6">
        <f t="shared" si="0"/>
        <v>614.3994272565567</v>
      </c>
      <c r="K40" s="6">
        <f t="shared" si="1"/>
        <v>1181.5555330857605</v>
      </c>
      <c r="L40" s="6">
        <f t="shared" si="2"/>
        <v>1781.1984150635424</v>
      </c>
    </row>
    <row r="41" spans="1:12" ht="12.75">
      <c r="A41" s="2">
        <f>+'Tr.Rec. AA-Cons'!A41</f>
        <v>39416</v>
      </c>
      <c r="B41" s="3">
        <f>+'Tr.Rec. AA-Cons'!D41</f>
        <v>113019.05909192897</v>
      </c>
      <c r="C41" s="3">
        <f>+'Tr.Rec. AA-Mod'!D41</f>
        <v>114617.7442541407</v>
      </c>
      <c r="D41" s="3">
        <f>+'Tr.Rec. AA-Mod'!E41</f>
        <v>124106.23736240092</v>
      </c>
      <c r="E41" s="3">
        <f>+'Tr.Rec. AA-Cons'!F41</f>
        <v>-856.4479106771032</v>
      </c>
      <c r="F41" s="3">
        <f>+'Tr.Rec. AA-Mod'!F41</f>
        <v>-1663.309147647553</v>
      </c>
      <c r="G41" s="3">
        <f>+'Tr.Rec. AA-Mod'!G41</f>
        <v>-2619.598752648366</v>
      </c>
      <c r="H41" s="23">
        <f>+'Tr.Rec. AA-Cons'!H41</f>
        <v>-0.11087178270471942</v>
      </c>
      <c r="I41" s="23">
        <f>+'Tr.Rec. AA-Mod'!H41</f>
        <v>-0.0948849310826021</v>
      </c>
      <c r="J41" s="6">
        <f t="shared" si="0"/>
        <v>680.7067269159094</v>
      </c>
      <c r="K41" s="6">
        <f t="shared" si="1"/>
        <v>1591.118412190938</v>
      </c>
      <c r="L41" s="6">
        <f t="shared" si="2"/>
        <v>2995.928164687465</v>
      </c>
    </row>
    <row r="42" spans="1:12" ht="12.75">
      <c r="A42" s="2">
        <f>+'Tr.Rec. AA-Cons'!A42</f>
        <v>39444</v>
      </c>
      <c r="B42" s="3">
        <f>+'Tr.Rec. AA-Cons'!D42</f>
        <v>112554.73015161521</v>
      </c>
      <c r="C42" s="3">
        <f>+'Tr.Rec. AA-Mod'!D42</f>
        <v>114354.14175304645</v>
      </c>
      <c r="D42" s="3">
        <f>+'Tr.Rec. AA-Mod'!E42</f>
        <v>124271.70046706998</v>
      </c>
      <c r="E42" s="3">
        <f>+'Tr.Rec. AA-Cons'!F42</f>
        <v>-464.32894031376054</v>
      </c>
      <c r="F42" s="3">
        <f>+'Tr.Rec. AA-Mod'!F42</f>
        <v>-263.60250109425397</v>
      </c>
      <c r="G42" s="3">
        <f>+'Tr.Rec. AA-Mod'!G42</f>
        <v>165.4631046690629</v>
      </c>
      <c r="H42" s="23">
        <f>+'Tr.Rec. AA-Cons'!H42</f>
        <v>-0.11716970315454778</v>
      </c>
      <c r="I42" s="23">
        <f>+'Tr.Rec. AA-Mod'!H42</f>
        <v>-0.09917558714023533</v>
      </c>
      <c r="J42" s="6">
        <f t="shared" si="0"/>
        <v>693.0434075406091</v>
      </c>
      <c r="K42" s="6">
        <f t="shared" si="1"/>
        <v>1714.857356027589</v>
      </c>
      <c r="L42" s="6">
        <f t="shared" si="2"/>
        <v>3990.430136541903</v>
      </c>
    </row>
    <row r="43" spans="1:12" ht="12.75">
      <c r="A43" s="2">
        <f>+'Tr.Rec. AA-Cons'!A43</f>
        <v>39477</v>
      </c>
      <c r="B43" s="3">
        <f>+'Tr.Rec. AA-Cons'!D43</f>
        <v>112522.22478398138</v>
      </c>
      <c r="C43" s="3">
        <f>+'Tr.Rec. AA-Mod'!D43</f>
        <v>112450.08085439628</v>
      </c>
      <c r="D43" s="3">
        <f>+'Tr.Rec. AA-Mod'!E43</f>
        <v>116832.83460259614</v>
      </c>
      <c r="E43" s="3">
        <f>+'Tr.Rec. AA-Cons'!F43</f>
        <v>-32.50536763382843</v>
      </c>
      <c r="F43" s="3">
        <f>+'Tr.Rec. AA-Mod'!F43</f>
        <v>-1904.0608986501757</v>
      </c>
      <c r="G43" s="3">
        <f>+'Tr.Rec. AA-Mod'!G43</f>
        <v>-7438.865864473846</v>
      </c>
      <c r="H43" s="23">
        <f>+'Tr.Rec. AA-Cons'!H43</f>
        <v>-0.043106098186147745</v>
      </c>
      <c r="I43" s="23">
        <f>+'Tr.Rec. AA-Mod'!H43</f>
        <v>-0.043827537481998746</v>
      </c>
      <c r="J43" s="6">
        <f aca="true" t="shared" si="3" ref="J43:J74">STDEVP(B34:B45)</f>
        <v>717.3555119626421</v>
      </c>
      <c r="K43" s="6">
        <f aca="true" t="shared" si="4" ref="K43:K74">STDEVP(C34:C45)</f>
        <v>1997.0555246127476</v>
      </c>
      <c r="L43" s="6">
        <f aca="true" t="shared" si="5" ref="L43:L74">STDEVP(D34:D45)</f>
        <v>5244.866670660594</v>
      </c>
    </row>
    <row r="44" spans="1:12" ht="12.75">
      <c r="A44" s="2">
        <f>+'Tr.Rec. AA-Cons'!A44</f>
        <v>39507</v>
      </c>
      <c r="B44" s="3">
        <f>+'Tr.Rec. AA-Cons'!D44</f>
        <v>114013.24366362779</v>
      </c>
      <c r="C44" s="3">
        <f>+'Tr.Rec. AA-Mod'!D44</f>
        <v>113696.67456296465</v>
      </c>
      <c r="D44" s="3">
        <f>+'Tr.Rec. AA-Mod'!E44</f>
        <v>115341.23606162152</v>
      </c>
      <c r="E44" s="3">
        <f>+'Tr.Rec. AA-Cons'!F44</f>
        <v>1491.0188796464063</v>
      </c>
      <c r="F44" s="3">
        <f>+'Tr.Rec. AA-Mod'!F44</f>
        <v>1246.593708568369</v>
      </c>
      <c r="G44" s="3">
        <f>+'Tr.Rec. AA-Mod'!G44</f>
        <v>-1491.5985409746208</v>
      </c>
      <c r="H44" s="23">
        <f>+'Tr.Rec. AA-Cons'!H44</f>
        <v>-0.01327992397993727</v>
      </c>
      <c r="I44" s="23">
        <f>+'Tr.Rec. AA-Mod'!H44</f>
        <v>-0.016445614986568824</v>
      </c>
      <c r="J44" s="6">
        <f t="shared" si="3"/>
        <v>695.84193570608</v>
      </c>
      <c r="K44" s="6">
        <f t="shared" si="4"/>
        <v>2060.167565931166</v>
      </c>
      <c r="L44" s="6">
        <f t="shared" si="5"/>
        <v>5456.314901834011</v>
      </c>
    </row>
    <row r="45" spans="1:12" ht="12.75">
      <c r="A45" s="2">
        <f>+'Tr.Rec. AA-Cons'!A45</f>
        <v>39538</v>
      </c>
      <c r="B45" s="3">
        <f>+'Tr.Rec. AA-Cons'!D45</f>
        <v>112707.38668881725</v>
      </c>
      <c r="C45" s="3">
        <f>+'Tr.Rec. AA-Mod'!D45</f>
        <v>111798.54052651014</v>
      </c>
      <c r="D45" s="3">
        <f>+'Tr.Rec. AA-Mod'!E45</f>
        <v>112075.6319627099</v>
      </c>
      <c r="E45" s="3">
        <f>+'Tr.Rec. AA-Cons'!F45</f>
        <v>-1305.8569748105365</v>
      </c>
      <c r="F45" s="3">
        <f>+'Tr.Rec. AA-Mod'!F45</f>
        <v>-1898.134036454503</v>
      </c>
      <c r="G45" s="3">
        <f>+'Tr.Rec. AA-Mod'!G45</f>
        <v>-3265.6040989116154</v>
      </c>
      <c r="H45" s="23">
        <f>+'Tr.Rec. AA-Cons'!H45</f>
        <v>0.006317547261073475</v>
      </c>
      <c r="I45" s="23">
        <f>+'Tr.Rec. AA-Mod'!H45</f>
        <v>-0.0027709143619976118</v>
      </c>
      <c r="J45" s="6">
        <f t="shared" si="3"/>
        <v>745.4743079517065</v>
      </c>
      <c r="K45" s="6">
        <f t="shared" si="4"/>
        <v>2021.1929212648015</v>
      </c>
      <c r="L45" s="6">
        <f t="shared" si="5"/>
        <v>5360.488686322587</v>
      </c>
    </row>
    <row r="46" spans="1:12" ht="12.75">
      <c r="A46" s="2">
        <f>+'Tr.Rec. AA-Cons'!A46</f>
        <v>39568</v>
      </c>
      <c r="B46" s="3">
        <f>+'Tr.Rec. AA-Cons'!D46</f>
        <v>112710.15751429927</v>
      </c>
      <c r="C46" s="3">
        <f>+'Tr.Rec. AA-Mod'!D46</f>
        <v>112163.26652005369</v>
      </c>
      <c r="D46" s="3">
        <f>+'Tr.Rec. AA-Mod'!E46</f>
        <v>116785.1099992878</v>
      </c>
      <c r="E46" s="3">
        <f>+'Tr.Rec. AA-Cons'!F46</f>
        <v>2.770825482017244</v>
      </c>
      <c r="F46" s="3">
        <f>+'Tr.Rec. AA-Mod'!F46</f>
        <v>364.72599354354315</v>
      </c>
      <c r="G46" s="3">
        <f>+'Tr.Rec. AA-Mod'!G46</f>
        <v>4709.478036577901</v>
      </c>
      <c r="H46" s="23">
        <f>+'Tr.Rec. AA-Cons'!H46</f>
        <v>-0.040749524849885255</v>
      </c>
      <c r="I46" s="23">
        <f>+'Tr.Rec. AA-Mod'!H46</f>
        <v>-0.04621843479234111</v>
      </c>
      <c r="J46" s="6">
        <f t="shared" si="3"/>
        <v>1307.5280968833565</v>
      </c>
      <c r="K46" s="6">
        <f t="shared" si="4"/>
        <v>2480.3019925240687</v>
      </c>
      <c r="L46" s="6">
        <f t="shared" si="5"/>
        <v>6016.046869199481</v>
      </c>
    </row>
    <row r="47" spans="1:12" ht="12.75">
      <c r="A47" s="2">
        <f>+'Tr.Rec. AA-Cons'!A47</f>
        <v>39598</v>
      </c>
      <c r="B47" s="3">
        <f>+'Tr.Rec. AA-Cons'!D47</f>
        <v>111242.89852973791</v>
      </c>
      <c r="C47" s="3">
        <f>+'Tr.Rec. AA-Mod'!D47</f>
        <v>110840.59726473897</v>
      </c>
      <c r="D47" s="3">
        <f>+'Tr.Rec. AA-Mod'!E47</f>
        <v>116276.43229016215</v>
      </c>
      <c r="E47" s="3">
        <f>+'Tr.Rec. AA-Cons'!F47</f>
        <v>-1467.2589845613547</v>
      </c>
      <c r="F47" s="3">
        <f>+'Tr.Rec. AA-Mod'!F47</f>
        <v>-1322.669255314715</v>
      </c>
      <c r="G47" s="3">
        <f>+'Tr.Rec. AA-Mod'!G47</f>
        <v>-508.67770912565175</v>
      </c>
      <c r="H47" s="23">
        <f>+'Tr.Rec. AA-Cons'!H47</f>
        <v>-0.05033533760424236</v>
      </c>
      <c r="I47" s="23">
        <f>+'Tr.Rec. AA-Mod'!H47</f>
        <v>-0.054358350254231746</v>
      </c>
      <c r="J47" s="6">
        <f t="shared" si="3"/>
        <v>1410.4320890238641</v>
      </c>
      <c r="K47" s="6">
        <f t="shared" si="4"/>
        <v>2610.7883171973476</v>
      </c>
      <c r="L47" s="6">
        <f t="shared" si="5"/>
        <v>6315.441970982323</v>
      </c>
    </row>
    <row r="48" spans="1:12" ht="12.75">
      <c r="A48" s="2">
        <f>+'Tr.Rec. AA-Cons'!A48</f>
        <v>39629</v>
      </c>
      <c r="B48" s="3">
        <f>+'Tr.Rec. AA-Cons'!D48</f>
        <v>108978.00074640002</v>
      </c>
      <c r="C48" s="3">
        <f>+'Tr.Rec. AA-Mod'!D48</f>
        <v>107712.84299160806</v>
      </c>
      <c r="D48" s="3">
        <f>+'Tr.Rec. AA-Mod'!E48</f>
        <v>108894.1275029964</v>
      </c>
      <c r="E48" s="3">
        <f>+'Tr.Rec. AA-Cons'!F48</f>
        <v>-2264.8977833378885</v>
      </c>
      <c r="F48" s="3">
        <f>+'Tr.Rec. AA-Mod'!F48</f>
        <v>-3127.7542731309077</v>
      </c>
      <c r="G48" s="3">
        <f>+'Tr.Rec. AA-Mod'!G48</f>
        <v>-7382.304787165747</v>
      </c>
      <c r="H48" s="23">
        <f>+'Tr.Rec. AA-Cons'!H48</f>
        <v>0.0008387324340362046</v>
      </c>
      <c r="I48" s="23">
        <f>+'Tr.Rec. AA-Mod'!H48</f>
        <v>-0.011812845113883474</v>
      </c>
      <c r="J48" s="6">
        <f t="shared" si="3"/>
        <v>1370.8099497216908</v>
      </c>
      <c r="K48" s="6">
        <f t="shared" si="4"/>
        <v>2458.2685051453996</v>
      </c>
      <c r="L48" s="6">
        <f t="shared" si="5"/>
        <v>6110.919092756749</v>
      </c>
    </row>
    <row r="49" spans="1:12" ht="12.75">
      <c r="A49" s="2">
        <f>+'Tr.Rec. AA-Cons'!A49</f>
        <v>39660</v>
      </c>
      <c r="B49" s="3">
        <f>+'Tr.Rec. AA-Cons'!D49</f>
        <v>110688.46188025114</v>
      </c>
      <c r="C49" s="3">
        <f>+'Tr.Rec. AA-Mod'!D49</f>
        <v>109537.9173386711</v>
      </c>
      <c r="D49" s="3">
        <f>+'Tr.Rec. AA-Mod'!E49</f>
        <v>110119.5427011481</v>
      </c>
      <c r="E49" s="3">
        <f>+'Tr.Rec. AA-Cons'!F49</f>
        <v>1710.4611338511168</v>
      </c>
      <c r="F49" s="3">
        <f>+'Tr.Rec. AA-Mod'!F49</f>
        <v>1825.0743470630405</v>
      </c>
      <c r="G49" s="3">
        <f>+'Tr.Rec. AA-Mod'!G49</f>
        <v>1225.4151981516916</v>
      </c>
      <c r="H49" s="23">
        <f>+'Tr.Rec. AA-Cons'!H49</f>
        <v>0.005689191791030446</v>
      </c>
      <c r="I49" s="23">
        <f>+'Tr.Rec. AA-Mod'!H49</f>
        <v>-0.005816253624769896</v>
      </c>
      <c r="J49" s="6">
        <f t="shared" si="3"/>
        <v>1381.9329545379226</v>
      </c>
      <c r="K49" s="6">
        <f t="shared" si="4"/>
        <v>2227.3806402871082</v>
      </c>
      <c r="L49" s="6">
        <f t="shared" si="5"/>
        <v>6026.567122677</v>
      </c>
    </row>
    <row r="50" spans="1:12" ht="12.75">
      <c r="A50" s="2">
        <f>+'Tr.Rec. AA-Cons'!A50</f>
        <v>39689</v>
      </c>
      <c r="B50" s="3">
        <f>+'Tr.Rec. AA-Cons'!D50</f>
        <v>112243.40412774599</v>
      </c>
      <c r="C50" s="3">
        <f>+'Tr.Rec. AA-Mod'!D50</f>
        <v>111305.19164944848</v>
      </c>
      <c r="D50" s="3">
        <f>+'Tr.Rec. AA-Mod'!E50</f>
        <v>112669.96592976569</v>
      </c>
      <c r="E50" s="3">
        <f>+'Tr.Rec. AA-Cons'!F50</f>
        <v>1554.9422474948515</v>
      </c>
      <c r="F50" s="3">
        <f>+'Tr.Rec. AA-Mod'!F50</f>
        <v>1767.2743107773713</v>
      </c>
      <c r="G50" s="3">
        <f>+'Tr.Rec. AA-Mod'!G50</f>
        <v>2550.4232286175975</v>
      </c>
      <c r="H50" s="23">
        <f>+'Tr.Rec. AA-Cons'!H50</f>
        <v>-0.004265618020196982</v>
      </c>
      <c r="I50" s="23">
        <f>+'Tr.Rec. AA-Mod'!H50</f>
        <v>-0.013647742803172047</v>
      </c>
      <c r="J50" s="6">
        <f t="shared" si="3"/>
        <v>1344.5004064485784</v>
      </c>
      <c r="K50" s="6">
        <f t="shared" si="4"/>
        <v>1871.71700792069</v>
      </c>
      <c r="L50" s="6">
        <f t="shared" si="5"/>
        <v>6559.316906846628</v>
      </c>
    </row>
    <row r="51" spans="1:12" ht="12.75">
      <c r="A51" s="2">
        <f>+'Tr.Rec. AA-Cons'!A51</f>
        <v>39721</v>
      </c>
      <c r="B51" s="3">
        <f>+'Tr.Rec. AA-Cons'!D51</f>
        <v>113645.5826608805</v>
      </c>
      <c r="C51" s="3">
        <f>+'Tr.Rec. AA-Mod'!D51</f>
        <v>112559.12405478038</v>
      </c>
      <c r="D51" s="3">
        <f>+'Tr.Rec. AA-Mod'!E51</f>
        <v>107438.87295360136</v>
      </c>
      <c r="E51" s="3">
        <f>+'Tr.Rec. AA-Cons'!F51</f>
        <v>1402.1785331345018</v>
      </c>
      <c r="F51" s="3">
        <f>+'Tr.Rec. AA-Mod'!F51</f>
        <v>1253.9324053318996</v>
      </c>
      <c r="G51" s="3">
        <f>+'Tr.Rec. AA-Mod'!G51</f>
        <v>-5231.092976164335</v>
      </c>
      <c r="H51" s="23">
        <f>+'Tr.Rec. AA-Cons'!H51</f>
        <v>0.062067097072791455</v>
      </c>
      <c r="I51" s="23">
        <f>+'Tr.Rec. AA-Mod'!H51</f>
        <v>0.051202511011790186</v>
      </c>
      <c r="J51" s="6">
        <f t="shared" si="3"/>
        <v>1573.1609405988734</v>
      </c>
      <c r="K51" s="6">
        <f t="shared" si="4"/>
        <v>1784.078539532392</v>
      </c>
      <c r="L51" s="6">
        <f t="shared" si="5"/>
        <v>7248.476066041474</v>
      </c>
    </row>
    <row r="52" spans="1:12" ht="12.75">
      <c r="A52" s="2">
        <f>+'Tr.Rec. AA-Cons'!A52</f>
        <v>39752</v>
      </c>
      <c r="B52" s="3">
        <f>+'Tr.Rec. AA-Cons'!D52</f>
        <v>113408.58415047424</v>
      </c>
      <c r="C52" s="3">
        <f>+'Tr.Rec. AA-Mod'!D52</f>
        <v>111923.22444570721</v>
      </c>
      <c r="D52" s="3">
        <f>+'Tr.Rec. AA-Mod'!E52</f>
        <v>99960.45780057357</v>
      </c>
      <c r="E52" s="3">
        <f>+'Tr.Rec. AA-Cons'!F52</f>
        <v>-236.99851040625072</v>
      </c>
      <c r="F52" s="3">
        <f>+'Tr.Rec. AA-Mod'!F52</f>
        <v>-635.8996090731671</v>
      </c>
      <c r="G52" s="3">
        <f>+'Tr.Rec. AA-Mod'!G52</f>
        <v>-7478.415153027789</v>
      </c>
      <c r="H52" s="23">
        <f>+'Tr.Rec. AA-Cons'!H52</f>
        <v>0.1344812634990067</v>
      </c>
      <c r="I52" s="23">
        <f>+'Tr.Rec. AA-Mod'!H52</f>
        <v>0.11962766645133649</v>
      </c>
      <c r="J52" s="6">
        <f t="shared" si="3"/>
        <v>1935.425700858569</v>
      </c>
      <c r="K52" s="6">
        <f t="shared" si="4"/>
        <v>1873.6456884425804</v>
      </c>
      <c r="L52" s="6">
        <f t="shared" si="5"/>
        <v>7518.3080893728775</v>
      </c>
    </row>
    <row r="53" spans="1:12" ht="12.75">
      <c r="A53" s="2">
        <f>+'Tr.Rec. AA-Cons'!A53</f>
        <v>39780</v>
      </c>
      <c r="B53" s="3">
        <f>+'Tr.Rec. AA-Cons'!D53</f>
        <v>115301.30234644607</v>
      </c>
      <c r="C53" s="3">
        <f>+'Tr.Rec. AA-Mod'!D53</f>
        <v>113791.15291908584</v>
      </c>
      <c r="D53" s="3">
        <f>+'Tr.Rec. AA-Mod'!E53</f>
        <v>96891.99836966519</v>
      </c>
      <c r="E53" s="3">
        <f>+'Tr.Rec. AA-Cons'!F53</f>
        <v>1892.7181959718291</v>
      </c>
      <c r="F53" s="3">
        <f>+'Tr.Rec. AA-Mod'!F53</f>
        <v>1867.9284733786335</v>
      </c>
      <c r="G53" s="3">
        <f>+'Tr.Rec. AA-Mod'!G53</f>
        <v>-3068.459430908377</v>
      </c>
      <c r="H53" s="23">
        <f>+'Tr.Rec. AA-Cons'!H53</f>
        <v>0.18409303976780877</v>
      </c>
      <c r="I53" s="23">
        <f>+'Tr.Rec. AA-Mod'!H53</f>
        <v>0.16899154549420647</v>
      </c>
      <c r="J53" s="6">
        <f t="shared" si="3"/>
        <v>2157.625257719105</v>
      </c>
      <c r="K53" s="6">
        <f t="shared" si="4"/>
        <v>1994.0336214366291</v>
      </c>
      <c r="L53" s="6">
        <f t="shared" si="5"/>
        <v>8260.911025009025</v>
      </c>
    </row>
    <row r="54" spans="1:12" ht="12.75">
      <c r="A54" s="2">
        <f>+'Tr.Rec. AA-Cons'!A54</f>
        <v>39812</v>
      </c>
      <c r="B54" s="3">
        <f>+'Tr.Rec. AA-Cons'!D54</f>
        <v>116575.99011108013</v>
      </c>
      <c r="C54" s="3">
        <f>+'Tr.Rec. AA-Mod'!D54</f>
        <v>115049.14556442245</v>
      </c>
      <c r="D54" s="3">
        <f>+'Tr.Rec. AA-Mod'!E54</f>
        <v>94569.63820151775</v>
      </c>
      <c r="E54" s="3">
        <f>+'Tr.Rec. AA-Cons'!F54</f>
        <v>1274.687764634058</v>
      </c>
      <c r="F54" s="3">
        <f>+'Tr.Rec. AA-Mod'!F54</f>
        <v>1257.992645336606</v>
      </c>
      <c r="G54" s="3">
        <f>+'Tr.Rec. AA-Mod'!G54</f>
        <v>-2322.3601681474393</v>
      </c>
      <c r="H54" s="23">
        <f>+'Tr.Rec. AA-Cons'!H54</f>
        <v>0.22006351909562383</v>
      </c>
      <c r="I54" s="23">
        <f>+'Tr.Rec. AA-Mod'!H54</f>
        <v>0.20479507362904703</v>
      </c>
      <c r="J54" s="6">
        <f t="shared" si="3"/>
        <v>2416.267867368221</v>
      </c>
      <c r="K54" s="6">
        <f t="shared" si="4"/>
        <v>2117.4482050633437</v>
      </c>
      <c r="L54" s="6">
        <f t="shared" si="5"/>
        <v>9457.156647126942</v>
      </c>
    </row>
    <row r="55" spans="1:12" ht="12.75">
      <c r="A55" s="2">
        <f>+'Tr.Rec. AA-Cons'!A55</f>
        <v>39843</v>
      </c>
      <c r="B55" s="3">
        <f>+'Tr.Rec. AA-Cons'!D55</f>
        <v>116332.46973121549</v>
      </c>
      <c r="C55" s="3">
        <f>+'Tr.Rec. AA-Mod'!D55</f>
        <v>114392.69288329595</v>
      </c>
      <c r="D55" s="3">
        <f>+'Tr.Rec. AA-Mod'!E55</f>
        <v>93220.42153000586</v>
      </c>
      <c r="E55" s="3">
        <f>+'Tr.Rec. AA-Cons'!F55</f>
        <v>-243.52037986463984</v>
      </c>
      <c r="F55" s="3">
        <f>+'Tr.Rec. AA-Mod'!F55</f>
        <v>-656.452681126495</v>
      </c>
      <c r="G55" s="3">
        <f>+'Tr.Rec. AA-Mod'!G55</f>
        <v>-1349.2166715118947</v>
      </c>
      <c r="H55" s="23">
        <f>+'Tr.Rec. AA-Cons'!H55</f>
        <v>0.23112048201209634</v>
      </c>
      <c r="I55" s="23">
        <f>+'Tr.Rec. AA-Mod'!H55</f>
        <v>0.21172271353290084</v>
      </c>
      <c r="J55" s="6">
        <f t="shared" si="3"/>
        <v>2825.5082153772196</v>
      </c>
      <c r="K55" s="6">
        <f t="shared" si="4"/>
        <v>2467.7110799190505</v>
      </c>
      <c r="L55" s="6">
        <f t="shared" si="5"/>
        <v>9993.367883336492</v>
      </c>
    </row>
    <row r="56" spans="1:12" ht="12.75">
      <c r="A56" s="2">
        <f>+'Tr.Rec. AA-Cons'!A56</f>
        <v>39871</v>
      </c>
      <c r="B56" s="3">
        <f>+'Tr.Rec. AA-Cons'!D56</f>
        <v>117121.24703319314</v>
      </c>
      <c r="C56" s="3">
        <f>+'Tr.Rec. AA-Mod'!D56</f>
        <v>115048.53620294559</v>
      </c>
      <c r="D56" s="3">
        <f>+'Tr.Rec. AA-Mod'!E56</f>
        <v>87293.77802265009</v>
      </c>
      <c r="E56" s="3">
        <f>+'Tr.Rec. AA-Cons'!F56</f>
        <v>788.7773019776505</v>
      </c>
      <c r="F56" s="3">
        <f>+'Tr.Rec. AA-Mod'!F56</f>
        <v>655.8433196496335</v>
      </c>
      <c r="G56" s="3">
        <f>+'Tr.Rec. AA-Mod'!G56</f>
        <v>-5926.643507355766</v>
      </c>
      <c r="H56" s="23">
        <f>+'Tr.Rec. AA-Cons'!H56</f>
        <v>0.2982746901054304</v>
      </c>
      <c r="I56" s="23">
        <f>+'Tr.Rec. AA-Mod'!H56</f>
        <v>0.277547581802955</v>
      </c>
      <c r="J56" s="6">
        <f t="shared" si="3"/>
        <v>3310.9416561476673</v>
      </c>
      <c r="K56" s="6">
        <f t="shared" si="4"/>
        <v>2972.4938550607353</v>
      </c>
      <c r="L56" s="6">
        <f t="shared" si="5"/>
        <v>9130.642822756903</v>
      </c>
    </row>
    <row r="57" spans="1:12" ht="12.75">
      <c r="A57" s="2">
        <f>+'Tr.Rec. AA-Cons'!A57</f>
        <v>39903</v>
      </c>
      <c r="B57" s="3">
        <f>+'Tr.Rec. AA-Cons'!D57</f>
        <v>118831.94566213927</v>
      </c>
      <c r="C57" s="3">
        <f>+'Tr.Rec. AA-Mod'!D57</f>
        <v>116814.98989398363</v>
      </c>
      <c r="D57" s="3">
        <f>+'Tr.Rec. AA-Mod'!E57</f>
        <v>89813.3329140538</v>
      </c>
      <c r="E57" s="3">
        <f>+'Tr.Rec. AA-Cons'!F57</f>
        <v>1710.6986289461347</v>
      </c>
      <c r="F57" s="3">
        <f>+'Tr.Rec. AA-Mod'!F57</f>
        <v>1766.4536910380411</v>
      </c>
      <c r="G57" s="3">
        <f>+'Tr.Rec. AA-Mod'!G57</f>
        <v>2519.5548914037063</v>
      </c>
      <c r="H57" s="23">
        <f>+'Tr.Rec. AA-Cons'!H57</f>
        <v>0.2901861274808548</v>
      </c>
      <c r="I57" s="23">
        <f>+'Tr.Rec. AA-Mod'!H57</f>
        <v>0.2700165697992982</v>
      </c>
      <c r="J57" s="6">
        <f t="shared" si="3"/>
        <v>3328.0683178292365</v>
      </c>
      <c r="K57" s="6">
        <f t="shared" si="4"/>
        <v>3051.0512745143683</v>
      </c>
      <c r="L57" s="6">
        <f t="shared" si="5"/>
        <v>7952.137864664564</v>
      </c>
    </row>
    <row r="58" spans="1:12" ht="12.75">
      <c r="A58" s="2">
        <f>+'Tr.Rec. AA-Cons'!A58</f>
        <v>39933</v>
      </c>
      <c r="B58" s="3">
        <f>+'Tr.Rec. AA-Cons'!D58</f>
        <v>120416.98462503352</v>
      </c>
      <c r="C58" s="3">
        <f>+'Tr.Rec. AA-Mod'!D58</f>
        <v>118648.35689004618</v>
      </c>
      <c r="D58" s="3">
        <f>+'Tr.Rec. AA-Mod'!E58</f>
        <v>97577.52750638526</v>
      </c>
      <c r="E58" s="3">
        <f>+'Tr.Rec. AA-Cons'!F58</f>
        <v>1585.0389628942503</v>
      </c>
      <c r="F58" s="3">
        <f>+'Tr.Rec. AA-Mod'!F58</f>
        <v>1833.3669960625557</v>
      </c>
      <c r="G58" s="3">
        <f>+'Tr.Rec. AA-Mod'!G58</f>
        <v>7764.194592331463</v>
      </c>
      <c r="H58" s="23">
        <f>+'Tr.Rec. AA-Cons'!H58</f>
        <v>0.22839457118648254</v>
      </c>
      <c r="I58" s="23">
        <f>+'Tr.Rec. AA-Mod'!H58</f>
        <v>0.21070829383660916</v>
      </c>
      <c r="J58" s="6">
        <f t="shared" si="3"/>
        <v>3023.7589900806406</v>
      </c>
      <c r="K58" s="6">
        <f t="shared" si="4"/>
        <v>2740.5683400558805</v>
      </c>
      <c r="L58" s="6">
        <f t="shared" si="5"/>
        <v>7454.999841899601</v>
      </c>
    </row>
    <row r="59" spans="1:12" ht="12.75">
      <c r="A59" s="2">
        <f>+'Tr.Rec. AA-Cons'!A59</f>
        <v>39962</v>
      </c>
      <c r="B59" s="3">
        <f>+'Tr.Rec. AA-Cons'!D59</f>
        <v>118692.18570197934</v>
      </c>
      <c r="C59" s="3">
        <f>+'Tr.Rec. AA-Mod'!D59</f>
        <v>116873.9662627191</v>
      </c>
      <c r="D59" s="3">
        <f>+'Tr.Rec. AA-Mod'!E59</f>
        <v>97413.23420024576</v>
      </c>
      <c r="E59" s="3">
        <f>+'Tr.Rec. AA-Cons'!F59</f>
        <v>-1724.7989230541862</v>
      </c>
      <c r="F59" s="3">
        <f>+'Tr.Rec. AA-Mod'!F59</f>
        <v>-1774.390627327084</v>
      </c>
      <c r="G59" s="3">
        <f>+'Tr.Rec. AA-Mod'!G59</f>
        <v>-164.2933061395015</v>
      </c>
      <c r="H59" s="23">
        <f>+'Tr.Rec. AA-Cons'!H59</f>
        <v>0.2127895150173359</v>
      </c>
      <c r="I59" s="23">
        <f>+'Tr.Rec. AA-Mod'!H59</f>
        <v>0.19460732062473352</v>
      </c>
      <c r="J59" s="6">
        <f t="shared" si="3"/>
        <v>3162.215720442628</v>
      </c>
      <c r="K59" s="6">
        <f t="shared" si="4"/>
        <v>3051.995539573596</v>
      </c>
      <c r="L59" s="6">
        <f t="shared" si="5"/>
        <v>6782.3945383381</v>
      </c>
    </row>
    <row r="60" spans="1:12" ht="12.75">
      <c r="A60" s="2">
        <f>+'Tr.Rec. AA-Cons'!A60</f>
        <v>39994</v>
      </c>
      <c r="B60" s="3">
        <f>+'Tr.Rec. AA-Cons'!D60</f>
        <v>120285.75379990664</v>
      </c>
      <c r="C60" s="3">
        <f>+'Tr.Rec. AA-Mod'!D60</f>
        <v>118447.83035193203</v>
      </c>
      <c r="D60" s="3">
        <f>+'Tr.Rec. AA-Mod'!E60</f>
        <v>97669.73162919458</v>
      </c>
      <c r="E60" s="3">
        <f>+'Tr.Rec. AA-Cons'!F60</f>
        <v>1593.568097927302</v>
      </c>
      <c r="F60" s="3">
        <f>+'Tr.Rec. AA-Mod'!F60</f>
        <v>1573.8640892129333</v>
      </c>
      <c r="G60" s="3">
        <f>+'Tr.Rec. AA-Mod'!G60</f>
        <v>256.4974289488164</v>
      </c>
      <c r="H60" s="23">
        <f>+'Tr.Rec. AA-Cons'!H60</f>
        <v>0.2261602217071207</v>
      </c>
      <c r="I60" s="23">
        <f>+'Tr.Rec. AA-Mod'!H60</f>
        <v>0.20778098722737448</v>
      </c>
      <c r="J60" s="6">
        <f t="shared" si="3"/>
        <v>3268.797382721183</v>
      </c>
      <c r="K60" s="6">
        <f t="shared" si="4"/>
        <v>3360.3856316023807</v>
      </c>
      <c r="L60" s="6">
        <f t="shared" si="5"/>
        <v>5700.807091128507</v>
      </c>
    </row>
    <row r="61" spans="1:12" ht="12.75">
      <c r="A61" s="2">
        <f>+'Tr.Rec. AA-Cons'!A61</f>
        <v>40025</v>
      </c>
      <c r="B61" s="3">
        <f>+'Tr.Rec. AA-Cons'!D61</f>
        <v>123437.44437985195</v>
      </c>
      <c r="C61" s="3">
        <f>+'Tr.Rec. AA-Mod'!D61</f>
        <v>122287.79027449485</v>
      </c>
      <c r="D61" s="3">
        <f>+'Tr.Rec. AA-Mod'!E61</f>
        <v>103095.90264794772</v>
      </c>
      <c r="E61" s="3">
        <f>+'Tr.Rec. AA-Cons'!F61</f>
        <v>3151.690579945309</v>
      </c>
      <c r="F61" s="3">
        <f>+'Tr.Rec. AA-Mod'!F61</f>
        <v>3839.959922562819</v>
      </c>
      <c r="G61" s="3">
        <f>+'Tr.Rec. AA-Mod'!G61</f>
        <v>5426.171018753143</v>
      </c>
      <c r="H61" s="23">
        <f>+'Tr.Rec. AA-Cons'!H61</f>
        <v>0.20341541731904234</v>
      </c>
      <c r="I61" s="23">
        <f>+'Tr.Rec. AA-Mod'!H61</f>
        <v>0.19191887626547133</v>
      </c>
      <c r="J61" s="6">
        <f t="shared" si="3"/>
        <v>3412.3806622247425</v>
      </c>
      <c r="K61" s="6">
        <f t="shared" si="4"/>
        <v>3655.7684367567585</v>
      </c>
      <c r="L61" s="6">
        <f t="shared" si="5"/>
        <v>5654.923935040799</v>
      </c>
    </row>
    <row r="62" spans="1:12" ht="12.75">
      <c r="A62" s="2">
        <f>+'Tr.Rec. AA-Cons'!A62</f>
        <v>40056</v>
      </c>
      <c r="B62" s="3">
        <f>+'Tr.Rec. AA-Cons'!D62</f>
        <v>123813.82281689876</v>
      </c>
      <c r="C62" s="3">
        <f>+'Tr.Rec. AA-Mod'!D62</f>
        <v>122898.16769130573</v>
      </c>
      <c r="D62" s="3">
        <f>+'Tr.Rec. AA-Mod'!E62</f>
        <v>105455.43556158895</v>
      </c>
      <c r="E62" s="3">
        <f>+'Tr.Rec. AA-Cons'!F62</f>
        <v>376.37843704680563</v>
      </c>
      <c r="F62" s="3">
        <f>+'Tr.Rec. AA-Mod'!F62</f>
        <v>610.3774168108794</v>
      </c>
      <c r="G62" s="3">
        <f>+'Tr.Rec. AA-Mod'!G62</f>
        <v>2359.532913641233</v>
      </c>
      <c r="H62" s="23">
        <f>+'Tr.Rec. AA-Cons'!H62</f>
        <v>0.18358387255309783</v>
      </c>
      <c r="I62" s="23">
        <f>+'Tr.Rec. AA-Mod'!H62</f>
        <v>0.17442732129716765</v>
      </c>
      <c r="J62" s="6">
        <f t="shared" si="3"/>
        <v>3204.844350930317</v>
      </c>
      <c r="K62" s="6">
        <f t="shared" si="4"/>
        <v>3494.098440395762</v>
      </c>
      <c r="L62" s="6">
        <f t="shared" si="5"/>
        <v>5959.075298914965</v>
      </c>
    </row>
    <row r="63" spans="1:12" ht="12.75">
      <c r="A63" s="2">
        <f>+'Tr.Rec. AA-Cons'!A63</f>
        <v>40086</v>
      </c>
      <c r="B63" s="3">
        <f>+'Tr.Rec. AA-Cons'!D63</f>
        <v>124628.35712445895</v>
      </c>
      <c r="C63" s="3">
        <f>+'Tr.Rec. AA-Mod'!D63</f>
        <v>123721.53410943986</v>
      </c>
      <c r="D63" s="3">
        <f>+'Tr.Rec. AA-Mod'!E63</f>
        <v>107118.52025286357</v>
      </c>
      <c r="E63" s="3">
        <f>+'Tr.Rec. AA-Cons'!F63</f>
        <v>814.5343075601995</v>
      </c>
      <c r="F63" s="3">
        <f>+'Tr.Rec. AA-Mod'!F63</f>
        <v>823.3664181341301</v>
      </c>
      <c r="G63" s="3">
        <f>+'Tr.Rec. AA-Mod'!G63</f>
        <v>1663.0846912746201</v>
      </c>
      <c r="H63" s="23">
        <f>+'Tr.Rec. AA-Cons'!H63</f>
        <v>0.17509836871595374</v>
      </c>
      <c r="I63" s="23">
        <f>+'Tr.Rec. AA-Mod'!H63</f>
        <v>0.16603013856576299</v>
      </c>
      <c r="J63" s="6">
        <f t="shared" si="3"/>
        <v>3238.080061187349</v>
      </c>
      <c r="K63" s="6">
        <f t="shared" si="4"/>
        <v>3564.302575608533</v>
      </c>
      <c r="L63" s="6">
        <f t="shared" si="5"/>
        <v>6369.754881671227</v>
      </c>
    </row>
    <row r="64" spans="1:12" ht="12.75">
      <c r="A64" s="2">
        <f>+'Tr.Rec. AA-Cons'!A64</f>
        <v>40116</v>
      </c>
      <c r="B64" s="3">
        <f>+'Tr.Rec. AA-Cons'!D64</f>
        <v>124076.66266020689</v>
      </c>
      <c r="C64" s="3">
        <f>+'Tr.Rec. AA-Mod'!D64</f>
        <v>122663.12332731685</v>
      </c>
      <c r="D64" s="3">
        <f>+'Tr.Rec. AA-Mod'!E64</f>
        <v>104591.67825188588</v>
      </c>
      <c r="E64" s="3">
        <f>+'Tr.Rec. AA-Cons'!F64</f>
        <v>-551.6944642520684</v>
      </c>
      <c r="F64" s="3">
        <f>+'Tr.Rec. AA-Mod'!F64</f>
        <v>-1058.4107821230136</v>
      </c>
      <c r="G64" s="3">
        <f>+'Tr.Rec. AA-Mod'!G64</f>
        <v>-2526.842000977689</v>
      </c>
      <c r="H64" s="23">
        <f>+'Tr.Rec. AA-Cons'!H64</f>
        <v>0.19484984408321004</v>
      </c>
      <c r="I64" s="23">
        <f>+'Tr.Rec. AA-Mod'!H64</f>
        <v>0.18071445075430947</v>
      </c>
      <c r="J64" s="6">
        <f t="shared" si="3"/>
        <v>3690.4651226164274</v>
      </c>
      <c r="K64" s="6">
        <f t="shared" si="4"/>
        <v>4097.716537561954</v>
      </c>
      <c r="L64" s="6">
        <f t="shared" si="5"/>
        <v>7006.270309981688</v>
      </c>
    </row>
    <row r="65" spans="1:12" ht="12.75">
      <c r="A65" s="2">
        <f>+'Tr.Rec. AA-Cons'!A65</f>
        <v>40147</v>
      </c>
      <c r="B65" s="3">
        <f>+'Tr.Rec. AA-Cons'!D65</f>
        <v>125733.38470054408</v>
      </c>
      <c r="C65" s="3">
        <f>+'Tr.Rec. AA-Mod'!D65</f>
        <v>124427.13843467842</v>
      </c>
      <c r="D65" s="3">
        <f>+'Tr.Rec. AA-Mod'!E65</f>
        <v>106197.78250352696</v>
      </c>
      <c r="E65" s="3">
        <f>+'Tr.Rec. AA-Cons'!F65</f>
        <v>1656.7220403371903</v>
      </c>
      <c r="F65" s="3">
        <f>+'Tr.Rec. AA-Mod'!F65</f>
        <v>1764.0151073615707</v>
      </c>
      <c r="G65" s="3">
        <f>+'Tr.Rec. AA-Mod'!G65</f>
        <v>1606.1042516410816</v>
      </c>
      <c r="H65" s="23">
        <f>+'Tr.Rec. AA-Cons'!H65</f>
        <v>0.1953560219701711</v>
      </c>
      <c r="I65" s="23">
        <f>+'Tr.Rec. AA-Mod'!H65</f>
        <v>0.18229355931151447</v>
      </c>
      <c r="J65" s="6">
        <f t="shared" si="3"/>
        <v>3727.669838951376</v>
      </c>
      <c r="K65" s="6">
        <f t="shared" si="4"/>
        <v>4089.1587212658974</v>
      </c>
      <c r="L65" s="6">
        <f t="shared" si="5"/>
        <v>7025.04380216678</v>
      </c>
    </row>
    <row r="66" spans="1:12" ht="12.75">
      <c r="A66" s="2">
        <f>+'Tr.Rec. AA-Cons'!A66</f>
        <v>40177</v>
      </c>
      <c r="B66" s="3">
        <f>+'Tr.Rec. AA-Cons'!D66</f>
        <v>129124.75139066608</v>
      </c>
      <c r="C66" s="3">
        <f>+'Tr.Rec. AA-Mod'!D66</f>
        <v>128301.55377216359</v>
      </c>
      <c r="D66" s="3">
        <f>+'Tr.Rec. AA-Mod'!E66</f>
        <v>110505.68898975223</v>
      </c>
      <c r="E66" s="3">
        <f>+'Tr.Rec. AA-Cons'!F66</f>
        <v>3391.3666901219985</v>
      </c>
      <c r="F66" s="3">
        <f>+'Tr.Rec. AA-Mod'!F66</f>
        <v>3874.415337485174</v>
      </c>
      <c r="G66" s="3">
        <f>+'Tr.Rec. AA-Mod'!G66</f>
        <v>4307.906486225271</v>
      </c>
      <c r="H66" s="23">
        <f>+'Tr.Rec. AA-Cons'!H66</f>
        <v>0.18619062400913844</v>
      </c>
      <c r="I66" s="23">
        <f>+'Tr.Rec. AA-Mod'!H66</f>
        <v>0.17795864782411353</v>
      </c>
      <c r="J66" s="6">
        <f t="shared" si="3"/>
        <v>3909.623330953645</v>
      </c>
      <c r="K66" s="6">
        <f t="shared" si="4"/>
        <v>4199.585226290241</v>
      </c>
      <c r="L66" s="6">
        <f t="shared" si="5"/>
        <v>5931.574601959042</v>
      </c>
    </row>
    <row r="67" spans="1:12" ht="12.75">
      <c r="A67" s="2">
        <f>+'Tr.Rec. AA-Cons'!A67</f>
        <v>40207</v>
      </c>
      <c r="B67" s="3">
        <f>+'Tr.Rec. AA-Cons'!D67</f>
        <v>128716.10799683955</v>
      </c>
      <c r="C67" s="3">
        <f>+'Tr.Rec. AA-Mod'!D67</f>
        <v>127379.04255184639</v>
      </c>
      <c r="D67" s="3">
        <f>+'Tr.Rec. AA-Mod'!E67</f>
        <v>108233.38235861267</v>
      </c>
      <c r="E67" s="3">
        <f>+'Tr.Rec. AA-Cons'!F67</f>
        <v>-408.6433938265254</v>
      </c>
      <c r="F67" s="3">
        <f>+'Tr.Rec. AA-Mod'!F67</f>
        <v>-922.511220317203</v>
      </c>
      <c r="G67" s="3">
        <f>+'Tr.Rec. AA-Mod'!G67</f>
        <v>-2272.306631139567</v>
      </c>
      <c r="H67" s="23">
        <f>+'Tr.Rec. AA-Cons'!H67</f>
        <v>0.20482725638226884</v>
      </c>
      <c r="I67" s="23">
        <f>+'Tr.Rec. AA-Mod'!H67</f>
        <v>0.19145660193233738</v>
      </c>
      <c r="J67" s="6">
        <f t="shared" si="3"/>
        <v>4615.583743550171</v>
      </c>
      <c r="K67" s="6">
        <f t="shared" si="4"/>
        <v>4875.011991241576</v>
      </c>
      <c r="L67" s="6">
        <f t="shared" si="5"/>
        <v>5176.878665530473</v>
      </c>
    </row>
    <row r="68" spans="1:12" ht="12.75">
      <c r="A68" s="2">
        <f>+'Tr.Rec. AA-Cons'!A68</f>
        <v>40235</v>
      </c>
      <c r="B68" s="3">
        <f>+'Tr.Rec. AA-Cons'!D68</f>
        <v>131049.79684583655</v>
      </c>
      <c r="C68" s="3">
        <f>+'Tr.Rec. AA-Mod'!D68</f>
        <v>129845.50076812244</v>
      </c>
      <c r="D68" s="3">
        <f>+'Tr.Rec. AA-Mod'!E68</f>
        <v>109315.50760995653</v>
      </c>
      <c r="E68" s="3">
        <f>+'Tr.Rec. AA-Cons'!F68</f>
        <v>2333.6888489970006</v>
      </c>
      <c r="F68" s="3">
        <f>+'Tr.Rec. AA-Mod'!F68</f>
        <v>2466.458216276049</v>
      </c>
      <c r="G68" s="3">
        <f>+'Tr.Rec. AA-Mod'!G68</f>
        <v>1082.1252513438667</v>
      </c>
      <c r="H68" s="23">
        <f>+'Tr.Rec. AA-Cons'!H68</f>
        <v>0.2173428923588001</v>
      </c>
      <c r="I68" s="23">
        <f>+'Tr.Rec. AA-Mod'!H68</f>
        <v>0.20529993158165905</v>
      </c>
      <c r="J68" s="6">
        <f t="shared" si="3"/>
        <v>4925.587310916643</v>
      </c>
      <c r="K68" s="6">
        <f t="shared" si="4"/>
        <v>5217.695274796644</v>
      </c>
      <c r="L68" s="6">
        <f t="shared" si="5"/>
        <v>5206.054860795202</v>
      </c>
    </row>
    <row r="69" spans="1:12" ht="12.75">
      <c r="A69" s="2">
        <f>+'Tr.Rec. AA-Cons'!A69</f>
        <v>40268</v>
      </c>
      <c r="B69" s="3">
        <f>+'Tr.Rec. AA-Cons'!D69</f>
        <v>135098.08871491626</v>
      </c>
      <c r="C69" s="3">
        <f>+'Tr.Rec. AA-Mod'!D69</f>
        <v>134242.51269899443</v>
      </c>
      <c r="D69" s="3">
        <f>+'Tr.Rec. AA-Mod'!E69</f>
        <v>114277.83090265677</v>
      </c>
      <c r="E69" s="3">
        <f>+'Tr.Rec. AA-Cons'!F69</f>
        <v>4048.2918690797087</v>
      </c>
      <c r="F69" s="3">
        <f>+'Tr.Rec. AA-Mod'!F69</f>
        <v>4397.011930871988</v>
      </c>
      <c r="G69" s="3">
        <f>+'Tr.Rec. AA-Mod'!G69</f>
        <v>4962.323292700239</v>
      </c>
      <c r="H69" s="23">
        <f>+'Tr.Rec. AA-Cons'!H69</f>
        <v>0.2082025781225949</v>
      </c>
      <c r="I69" s="23">
        <f>+'Tr.Rec. AA-Mod'!H69</f>
        <v>0.19964681796337658</v>
      </c>
      <c r="J69" s="6">
        <f t="shared" si="3"/>
        <v>4907.4321025652325</v>
      </c>
      <c r="K69" s="6">
        <f t="shared" si="4"/>
        <v>5096.161023712095</v>
      </c>
      <c r="L69" s="6">
        <f t="shared" si="5"/>
        <v>4645.72699766381</v>
      </c>
    </row>
    <row r="70" spans="1:12" ht="12.75">
      <c r="A70" s="2">
        <f>+'Tr.Rec. AA-Cons'!A70</f>
        <v>40298</v>
      </c>
      <c r="B70" s="3">
        <f>+'Tr.Rec. AA-Cons'!D70</f>
        <v>134156.8184401617</v>
      </c>
      <c r="C70" s="3">
        <f>+'Tr.Rec. AA-Mod'!D70</f>
        <v>133657.06464150807</v>
      </c>
      <c r="D70" s="3">
        <f>+'Tr.Rec. AA-Mod'!E70</f>
        <v>114273.57593303864</v>
      </c>
      <c r="E70" s="3">
        <f>+'Tr.Rec. AA-Cons'!F70</f>
        <v>-941.2702747545554</v>
      </c>
      <c r="F70" s="3">
        <f>+'Tr.Rec. AA-Mod'!F70</f>
        <v>-585.4480574863555</v>
      </c>
      <c r="G70" s="3">
        <f>+'Tr.Rec. AA-Mod'!G70</f>
        <v>-4.254969618137693</v>
      </c>
      <c r="H70" s="23">
        <f>+'Tr.Rec. AA-Cons'!H70</f>
        <v>0.19883242507123056</v>
      </c>
      <c r="I70" s="23">
        <f>+'Tr.Rec. AA-Mod'!H70</f>
        <v>0.1938348870846942</v>
      </c>
      <c r="J70" s="6">
        <f t="shared" si="3"/>
        <v>4648.534206598208</v>
      </c>
      <c r="K70" s="6">
        <f t="shared" si="4"/>
        <v>4667.848935317287</v>
      </c>
      <c r="L70" s="6">
        <f t="shared" si="5"/>
        <v>3531.971126987671</v>
      </c>
    </row>
    <row r="71" spans="1:12" ht="12.75">
      <c r="A71" s="2">
        <f>+'Tr.Rec. AA-Cons'!A71</f>
        <v>40329</v>
      </c>
      <c r="B71" s="3">
        <f>+'Tr.Rec. AA-Cons'!D71</f>
        <v>135738.16730266422</v>
      </c>
      <c r="C71" s="3">
        <f>+'Tr.Rec. AA-Mod'!D71</f>
        <v>134537.2578279338</v>
      </c>
      <c r="D71" s="3">
        <f>+'Tr.Rec. AA-Mod'!E71</f>
        <v>112464.67512060105</v>
      </c>
      <c r="E71" s="3">
        <f>+'Tr.Rec. AA-Cons'!F71</f>
        <v>1581.3488625025202</v>
      </c>
      <c r="F71" s="3">
        <f>+'Tr.Rec. AA-Mod'!F71</f>
        <v>880.1931864257203</v>
      </c>
      <c r="G71" s="3">
        <f>+'Tr.Rec. AA-Mod'!G71</f>
        <v>-1808.9008124375832</v>
      </c>
      <c r="H71" s="23">
        <f>+'Tr.Rec. AA-Cons'!H71</f>
        <v>0.2327349218206316</v>
      </c>
      <c r="I71" s="23">
        <f>+'Tr.Rec. AA-Mod'!H71</f>
        <v>0.22072582707332744</v>
      </c>
      <c r="J71" s="6">
        <f t="shared" si="3"/>
        <v>4651.001926732979</v>
      </c>
      <c r="K71" s="6">
        <f t="shared" si="4"/>
        <v>4580.23547772415</v>
      </c>
      <c r="L71" s="6">
        <f t="shared" si="5"/>
        <v>3228.2661199550635</v>
      </c>
    </row>
    <row r="72" spans="1:12" ht="12.75">
      <c r="A72" s="2">
        <f>+'Tr.Rec. AA-Cons'!A72</f>
        <v>40359</v>
      </c>
      <c r="B72" s="3">
        <f>+'Tr.Rec. AA-Cons'!D72</f>
        <v>134870.62904414604</v>
      </c>
      <c r="C72" s="3">
        <f>+'Tr.Rec. AA-Mod'!D72</f>
        <v>133074.9147808064</v>
      </c>
      <c r="D72" s="3">
        <f>+'Tr.Rec. AA-Mod'!E72</f>
        <v>110131.82271086167</v>
      </c>
      <c r="E72" s="3">
        <f>+'Tr.Rec. AA-Cons'!F72</f>
        <v>-867.5382585181796</v>
      </c>
      <c r="F72" s="3">
        <f>+'Tr.Rec. AA-Mod'!F72</f>
        <v>-1462.3430471273896</v>
      </c>
      <c r="G72" s="3">
        <f>+'Tr.Rec. AA-Mod'!G72</f>
        <v>-2332.852409739382</v>
      </c>
      <c r="H72" s="23">
        <f>+'Tr.Rec. AA-Cons'!H72</f>
        <v>0.2473880633328438</v>
      </c>
      <c r="I72" s="23">
        <f>+'Tr.Rec. AA-Mod'!H72</f>
        <v>0.22943092069944737</v>
      </c>
      <c r="J72" s="6">
        <f t="shared" si="3"/>
        <v>4642.247156998722</v>
      </c>
      <c r="K72" s="6">
        <f t="shared" si="4"/>
        <v>4492.979691248102</v>
      </c>
      <c r="L72" s="6">
        <f t="shared" si="5"/>
        <v>2988.1884802945674</v>
      </c>
    </row>
    <row r="73" spans="1:12" ht="12.75">
      <c r="A73" s="2">
        <f>+'Tr.Rec. AA-Cons'!A73</f>
        <v>40389</v>
      </c>
      <c r="B73" s="3">
        <f>+'Tr.Rec. AA-Cons'!D73</f>
        <v>136042.13260560628</v>
      </c>
      <c r="C73" s="3">
        <f>+'Tr.Rec. AA-Mod'!D73</f>
        <v>134036.24236521186</v>
      </c>
      <c r="D73" s="3">
        <f>+'Tr.Rec. AA-Mod'!E73</f>
        <v>112775.86343398776</v>
      </c>
      <c r="E73" s="3">
        <f>+'Tr.Rec. AA-Cons'!F73</f>
        <v>1171.5035614602384</v>
      </c>
      <c r="F73" s="3">
        <f>+'Tr.Rec. AA-Mod'!F73</f>
        <v>961.3275844054588</v>
      </c>
      <c r="G73" s="3">
        <f>+'Tr.Rec. AA-Mod'!G73</f>
        <v>2644.0407231260906</v>
      </c>
      <c r="H73" s="23">
        <f>+'Tr.Rec. AA-Cons'!H73</f>
        <v>0.23266269171618537</v>
      </c>
      <c r="I73" s="23">
        <f>+'Tr.Rec. AA-Mod'!H73</f>
        <v>0.212603789312241</v>
      </c>
      <c r="J73" s="6">
        <f t="shared" si="3"/>
        <v>4413.376546883324</v>
      </c>
      <c r="K73" s="6">
        <f t="shared" si="4"/>
        <v>4262.536842078023</v>
      </c>
      <c r="L73" s="6">
        <f t="shared" si="5"/>
        <v>2947.942878816604</v>
      </c>
    </row>
    <row r="74" spans="1:12" ht="12.75">
      <c r="A74" s="2">
        <f>+'Tr.Rec. AA-Cons'!A74</f>
        <v>40421</v>
      </c>
      <c r="B74" s="3">
        <f>+'Tr.Rec. AA-Cons'!D74</f>
        <v>137789.0372855389</v>
      </c>
      <c r="C74" s="3">
        <f>+'Tr.Rec. AA-Mod'!D74</f>
        <v>135533.58117345924</v>
      </c>
      <c r="D74" s="3">
        <f>+'Tr.Rec. AA-Mod'!E74</f>
        <v>111000.58608716044</v>
      </c>
      <c r="E74" s="3">
        <f>+'Tr.Rec. AA-Cons'!F74</f>
        <v>1746.9046799326316</v>
      </c>
      <c r="F74" s="3">
        <f>+'Tr.Rec. AA-Mod'!F74</f>
        <v>1497.338808247383</v>
      </c>
      <c r="G74" s="3">
        <f>+'Tr.Rec. AA-Mod'!G74</f>
        <v>-1775.2773468273226</v>
      </c>
      <c r="H74" s="23">
        <f>+'Tr.Rec. AA-Cons'!H74</f>
        <v>0.2678845119837847</v>
      </c>
      <c r="I74" s="23">
        <f>+'Tr.Rec. AA-Mod'!H74</f>
        <v>0.24532995086298803</v>
      </c>
      <c r="J74" s="6">
        <f t="shared" si="3"/>
        <v>3792.3757082256757</v>
      </c>
      <c r="K74" s="6">
        <f t="shared" si="4"/>
        <v>3583.443311791447</v>
      </c>
      <c r="L74" s="6">
        <f t="shared" si="5"/>
        <v>2411.9214128222147</v>
      </c>
    </row>
    <row r="75" spans="1:12" ht="12.75">
      <c r="A75" s="2">
        <f>+'Tr.Rec. AA-Cons'!A75</f>
        <v>40451</v>
      </c>
      <c r="B75" s="3">
        <f>+'Tr.Rec. AA-Cons'!D75</f>
        <v>137302.91783340694</v>
      </c>
      <c r="C75" s="3">
        <f>+'Tr.Rec. AA-Mod'!D75</f>
        <v>135420.35650028338</v>
      </c>
      <c r="D75" s="3">
        <f>+'Tr.Rec. AA-Mod'!E75</f>
        <v>113038.33897377097</v>
      </c>
      <c r="E75" s="3">
        <f>+'Tr.Rec. AA-Cons'!F75</f>
        <v>-486.1194521319703</v>
      </c>
      <c r="F75" s="3">
        <f>+'Tr.Rec. AA-Mod'!F75</f>
        <v>-113.22467317586415</v>
      </c>
      <c r="G75" s="3">
        <f>+'Tr.Rec. AA-Mod'!G75</f>
        <v>2037.7528866105276</v>
      </c>
      <c r="H75" s="23">
        <f>+'Tr.Rec. AA-Cons'!H75</f>
        <v>0.24264578859635977</v>
      </c>
      <c r="I75" s="23">
        <f>+'Tr.Rec. AA-Mod'!H75</f>
        <v>0.2238201752651241</v>
      </c>
      <c r="J75" s="6">
        <f aca="true" t="shared" si="6" ref="J75:J106">STDEVP(B66:B77)</f>
        <v>2970.501409698723</v>
      </c>
      <c r="K75" s="6">
        <f aca="true" t="shared" si="7" ref="K75:K106">STDEVP(C66:C77)</f>
        <v>2729.291510136759</v>
      </c>
      <c r="L75" s="6">
        <f aca="true" t="shared" si="8" ref="L75:L106">STDEVP(D66:D77)</f>
        <v>1862.206200812253</v>
      </c>
    </row>
    <row r="76" spans="1:12" ht="12.75">
      <c r="A76" s="2">
        <f>+'Tr.Rec. AA-Cons'!A76</f>
        <v>40480</v>
      </c>
      <c r="B76" s="3">
        <f>+'Tr.Rec. AA-Cons'!D76</f>
        <v>137389.02364099477</v>
      </c>
      <c r="C76" s="3">
        <f>+'Tr.Rec. AA-Mod'!D76</f>
        <v>135709.76469474856</v>
      </c>
      <c r="D76" s="3">
        <f>+'Tr.Rec. AA-Mod'!E76</f>
        <v>113320.50407693395</v>
      </c>
      <c r="E76" s="3">
        <f>+'Tr.Rec. AA-Cons'!F76</f>
        <v>86.10580758782453</v>
      </c>
      <c r="F76" s="3">
        <f>+'Tr.Rec. AA-Mod'!F76</f>
        <v>289.40819446518435</v>
      </c>
      <c r="G76" s="3">
        <f>+'Tr.Rec. AA-Mod'!G76</f>
        <v>282.1651031629881</v>
      </c>
      <c r="H76" s="23">
        <f>+'Tr.Rec. AA-Cons'!H76</f>
        <v>0.2406851956406082</v>
      </c>
      <c r="I76" s="23">
        <f>+'Tr.Rec. AA-Mod'!H76</f>
        <v>0.2238926061781461</v>
      </c>
      <c r="J76" s="6">
        <f t="shared" si="6"/>
        <v>2517.3162615135952</v>
      </c>
      <c r="K76" s="6">
        <f t="shared" si="7"/>
        <v>2342.3807693638073</v>
      </c>
      <c r="L76" s="6">
        <f t="shared" si="8"/>
        <v>2068.315651577888</v>
      </c>
    </row>
    <row r="77" spans="1:12" ht="12.75">
      <c r="A77" s="2">
        <f>+'Tr.Rec. AA-Cons'!A77</f>
        <v>40512</v>
      </c>
      <c r="B77" s="3">
        <f>+'Tr.Rec. AA-Cons'!D77</f>
        <v>135065.7175145415</v>
      </c>
      <c r="C77" s="3">
        <f>+'Tr.Rec. AA-Mod'!D77</f>
        <v>133861.51755418573</v>
      </c>
      <c r="D77" s="3">
        <f>+'Tr.Rec. AA-Mod'!E77</f>
        <v>112155.48192658793</v>
      </c>
      <c r="E77" s="3">
        <f>+'Tr.Rec. AA-Cons'!F77</f>
        <v>-2323.3061264532735</v>
      </c>
      <c r="F77" s="3">
        <f>+'Tr.Rec. AA-Mod'!F77</f>
        <v>-1848.2471405628312</v>
      </c>
      <c r="G77" s="3">
        <f>+'Tr.Rec. AA-Mod'!G77</f>
        <v>-1165.0221503460198</v>
      </c>
      <c r="H77" s="23">
        <f>+'Tr.Rec. AA-Cons'!H77</f>
        <v>0.22910235587953576</v>
      </c>
      <c r="I77" s="23">
        <f>+'Tr.Rec. AA-Mod'!H77</f>
        <v>0.21706035627597808</v>
      </c>
      <c r="J77" s="6">
        <f t="shared" si="6"/>
        <v>1730.06895665734</v>
      </c>
      <c r="K77" s="6">
        <f t="shared" si="7"/>
        <v>1469.643415023272</v>
      </c>
      <c r="L77" s="6">
        <f t="shared" si="8"/>
        <v>2070.542567669068</v>
      </c>
    </row>
    <row r="78" spans="1:12" ht="12.75">
      <c r="A78" s="2">
        <f>+'Tr.Rec. AA-Cons'!A78</f>
        <v>40542</v>
      </c>
      <c r="B78" s="3">
        <f>+'Tr.Rec. AA-Cons'!D78</f>
        <v>135128.91108168804</v>
      </c>
      <c r="C78" s="3">
        <f>+'Tr.Rec. AA-Mod'!D78</f>
        <v>133850.45826180105</v>
      </c>
      <c r="D78" s="3">
        <f>+'Tr.Rec. AA-Mod'!E78</f>
        <v>115453.59807656062</v>
      </c>
      <c r="E78" s="3">
        <f>+'Tr.Rec. AA-Cons'!F78</f>
        <v>63.19356714654714</v>
      </c>
      <c r="F78" s="3">
        <f>+'Tr.Rec. AA-Mod'!F78</f>
        <v>-11.05929238468525</v>
      </c>
      <c r="G78" s="3">
        <f>+'Tr.Rec. AA-Mod'!G78</f>
        <v>3298.1161499726877</v>
      </c>
      <c r="H78" s="23">
        <f>+'Tr.Rec. AA-Cons'!H78</f>
        <v>0.19675313005127437</v>
      </c>
      <c r="I78" s="23">
        <f>+'Tr.Rec. AA-Mod'!H78</f>
        <v>0.18396860185240427</v>
      </c>
      <c r="J78" s="6">
        <f t="shared" si="6"/>
        <v>1163.5562790018757</v>
      </c>
      <c r="K78" s="6">
        <f t="shared" si="7"/>
        <v>805.8715825841298</v>
      </c>
      <c r="L78" s="6">
        <f t="shared" si="8"/>
        <v>2284.0563715226763</v>
      </c>
    </row>
    <row r="79" spans="1:12" ht="12.75">
      <c r="A79" s="2">
        <f>+'Tr.Rec. AA-Cons'!A79</f>
        <v>40574</v>
      </c>
      <c r="B79" s="3">
        <f>+'Tr.Rec. AA-Cons'!D79</f>
        <v>134333.25359063921</v>
      </c>
      <c r="C79" s="3">
        <f>+'Tr.Rec. AA-Mod'!D79</f>
        <v>134065.91802738412</v>
      </c>
      <c r="D79" s="3">
        <f>+'Tr.Rec. AA-Mod'!E79</f>
        <v>116909.21310642693</v>
      </c>
      <c r="E79" s="3">
        <f>+'Tr.Rec. AA-Cons'!F79</f>
        <v>-795.6574910488271</v>
      </c>
      <c r="F79" s="3">
        <f>+'Tr.Rec. AA-Mod'!F79</f>
        <v>215.45976558307302</v>
      </c>
      <c r="G79" s="3">
        <f>+'Tr.Rec. AA-Mod'!G79</f>
        <v>1455.6150298663124</v>
      </c>
      <c r="H79" s="23">
        <f>+'Tr.Rec. AA-Cons'!H79</f>
        <v>0.1742404048421229</v>
      </c>
      <c r="I79" s="23">
        <f>+'Tr.Rec. AA-Mod'!H79</f>
        <v>0.171567049209572</v>
      </c>
      <c r="J79" s="6">
        <f t="shared" si="6"/>
        <v>1292.534206739795</v>
      </c>
      <c r="K79" s="6">
        <f t="shared" si="7"/>
        <v>857.3717895850871</v>
      </c>
      <c r="L79" s="6">
        <f t="shared" si="8"/>
        <v>2388.444137526115</v>
      </c>
    </row>
    <row r="80" spans="1:12" ht="12.75">
      <c r="A80" s="2">
        <f>+'Tr.Rec. AA-Cons'!A80</f>
        <v>40602</v>
      </c>
      <c r="B80" s="3">
        <f>+'Tr.Rec. AA-Cons'!D80</f>
        <v>135130.7141477984</v>
      </c>
      <c r="C80" s="3">
        <f>+'Tr.Rec. AA-Mod'!D80</f>
        <v>135157.79382785442</v>
      </c>
      <c r="D80" s="3">
        <f>+'Tr.Rec. AA-Mod'!E80</f>
        <v>118516.67501056587</v>
      </c>
      <c r="E80" s="3">
        <f>+'Tr.Rec. AA-Cons'!F80</f>
        <v>797.4605571591819</v>
      </c>
      <c r="F80" s="3">
        <f>+'Tr.Rec. AA-Mod'!F80</f>
        <v>1091.8758004702977</v>
      </c>
      <c r="G80" s="3">
        <f>+'Tr.Rec. AA-Mod'!G80</f>
        <v>1607.4619041389378</v>
      </c>
      <c r="H80" s="23">
        <f>+'Tr.Rec. AA-Cons'!H80</f>
        <v>0.1661403913723254</v>
      </c>
      <c r="I80" s="23">
        <f>+'Tr.Rec. AA-Mod'!H80</f>
        <v>0.16641118817288558</v>
      </c>
      <c r="J80" s="6">
        <f t="shared" si="6"/>
        <v>1438.7840542259116</v>
      </c>
      <c r="K80" s="6">
        <f t="shared" si="7"/>
        <v>975.8927679062311</v>
      </c>
      <c r="L80" s="6">
        <f t="shared" si="8"/>
        <v>2506.626319128596</v>
      </c>
    </row>
    <row r="81" spans="1:12" ht="12.75">
      <c r="A81" s="2">
        <f>+'Tr.Rec. AA-Cons'!A81</f>
        <v>40633</v>
      </c>
      <c r="B81" s="3">
        <f>+'Tr.Rec. AA-Cons'!D81</f>
        <v>133592.50109015027</v>
      </c>
      <c r="C81" s="3">
        <f>+'Tr.Rec. AA-Mod'!D81</f>
        <v>133367.61239036993</v>
      </c>
      <c r="D81" s="3">
        <f>+'Tr.Rec. AA-Mod'!E81</f>
        <v>116246.1587831695</v>
      </c>
      <c r="E81" s="3">
        <f>+'Tr.Rec. AA-Cons'!F81</f>
        <v>-1538.2130576481286</v>
      </c>
      <c r="F81" s="3">
        <f>+'Tr.Rec. AA-Mod'!F81</f>
        <v>-1790.1814374844835</v>
      </c>
      <c r="G81" s="3">
        <f>+'Tr.Rec. AA-Mod'!G81</f>
        <v>-2270.516227396365</v>
      </c>
      <c r="H81" s="23">
        <f>+'Tr.Rec. AA-Cons'!H81</f>
        <v>0.17346342306980755</v>
      </c>
      <c r="I81" s="23">
        <f>+'Tr.Rec. AA-Mod'!H81</f>
        <v>0.17121453607200432</v>
      </c>
      <c r="J81" s="6">
        <f t="shared" si="6"/>
        <v>1473.0101976970032</v>
      </c>
      <c r="K81" s="6">
        <f t="shared" si="7"/>
        <v>993.5431237881361</v>
      </c>
      <c r="L81" s="6">
        <f t="shared" si="8"/>
        <v>2529.969440987351</v>
      </c>
    </row>
    <row r="82" spans="1:12" ht="12.75">
      <c r="A82" s="2">
        <f>+'Tr.Rec. AA-Cons'!A82</f>
        <v>40662</v>
      </c>
      <c r="B82" s="3">
        <f>+'Tr.Rec. AA-Cons'!D82</f>
        <v>132928.4600310494</v>
      </c>
      <c r="C82" s="3">
        <f>+'Tr.Rec. AA-Mod'!D82</f>
        <v>132568.6831793007</v>
      </c>
      <c r="D82" s="3">
        <f>+'Tr.Rec. AA-Mod'!E82</f>
        <v>116608.5385870172</v>
      </c>
      <c r="E82" s="3">
        <f>+'Tr.Rec. AA-Cons'!F82</f>
        <v>-664.0410591008549</v>
      </c>
      <c r="F82" s="3">
        <f>+'Tr.Rec. AA-Mod'!F82</f>
        <v>-798.9292110692477</v>
      </c>
      <c r="G82" s="3">
        <f>+'Tr.Rec. AA-Mod'!G82</f>
        <v>362.37980384769617</v>
      </c>
      <c r="H82" s="23">
        <f>+'Tr.Rec. AA-Cons'!H82</f>
        <v>0.16319921444032204</v>
      </c>
      <c r="I82" s="23">
        <f>+'Tr.Rec. AA-Mod'!H82</f>
        <v>0.15960144592283476</v>
      </c>
      <c r="J82" s="6">
        <f t="shared" si="6"/>
        <v>1593.6375394058302</v>
      </c>
      <c r="K82" s="6">
        <f t="shared" si="7"/>
        <v>1066.8622573008279</v>
      </c>
      <c r="L82" s="6">
        <f t="shared" si="8"/>
        <v>2191.2527328376295</v>
      </c>
    </row>
    <row r="83" spans="1:12" ht="12.75">
      <c r="A83" s="2">
        <f>+'Tr.Rec. AA-Cons'!A83</f>
        <v>40694</v>
      </c>
      <c r="B83" s="3">
        <f>+'Tr.Rec. AA-Cons'!D83</f>
        <v>134228.91678616303</v>
      </c>
      <c r="C83" s="3">
        <f>+'Tr.Rec. AA-Mod'!D83</f>
        <v>133503.70344109475</v>
      </c>
      <c r="D83" s="3">
        <f>+'Tr.Rec. AA-Mod'!E83</f>
        <v>116326.05409695004</v>
      </c>
      <c r="E83" s="3">
        <f>+'Tr.Rec. AA-Cons'!F83</f>
        <v>1300.4567551136133</v>
      </c>
      <c r="F83" s="3">
        <f>+'Tr.Rec. AA-Mod'!F83</f>
        <v>935.0202617940668</v>
      </c>
      <c r="G83" s="3">
        <f>+'Tr.Rec. AA-Mod'!G83</f>
        <v>-282.48449006715964</v>
      </c>
      <c r="H83" s="23">
        <f>+'Tr.Rec. AA-Cons'!H83</f>
        <v>0.17902862689212973</v>
      </c>
      <c r="I83" s="23">
        <f>+'Tr.Rec. AA-Mod'!H83</f>
        <v>0.17177649344144696</v>
      </c>
      <c r="J83" s="6">
        <f t="shared" si="6"/>
        <v>1745.039853149018</v>
      </c>
      <c r="K83" s="6">
        <f t="shared" si="7"/>
        <v>1372.9920517091614</v>
      </c>
      <c r="L83" s="6">
        <f t="shared" si="8"/>
        <v>2240.4129646225797</v>
      </c>
    </row>
    <row r="84" spans="1:12" ht="12.75">
      <c r="A84" s="2">
        <f>+'Tr.Rec. AA-Cons'!A84</f>
        <v>40724</v>
      </c>
      <c r="B84" s="3">
        <f>+'Tr.Rec. AA-Cons'!D84</f>
        <v>133103.62629704174</v>
      </c>
      <c r="C84" s="3">
        <f>+'Tr.Rec. AA-Mod'!D84</f>
        <v>132427.8794645067</v>
      </c>
      <c r="D84" s="3">
        <f>+'Tr.Rec. AA-Mod'!E84</f>
        <v>115450.59149525467</v>
      </c>
      <c r="E84" s="3">
        <f>+'Tr.Rec. AA-Cons'!F84</f>
        <v>-1125.290489121282</v>
      </c>
      <c r="F84" s="3">
        <f>+'Tr.Rec. AA-Mod'!F84</f>
        <v>-1075.8239765880571</v>
      </c>
      <c r="G84" s="3">
        <f>+'Tr.Rec. AA-Mod'!G84</f>
        <v>-875.4626016953698</v>
      </c>
      <c r="H84" s="23">
        <f>+'Tr.Rec. AA-Cons'!H84</f>
        <v>0.17653034801787082</v>
      </c>
      <c r="I84" s="23">
        <f>+'Tr.Rec. AA-Mod'!H84</f>
        <v>0.1697728796925202</v>
      </c>
      <c r="J84" s="6">
        <f t="shared" si="6"/>
        <v>1510.2741901700774</v>
      </c>
      <c r="K84" s="6">
        <f t="shared" si="7"/>
        <v>1386.311917974674</v>
      </c>
      <c r="L84" s="6">
        <f t="shared" si="8"/>
        <v>3140.7039714378298</v>
      </c>
    </row>
    <row r="85" spans="1:12" ht="12.75">
      <c r="A85" s="2">
        <f>+'Tr.Rec. AA-Cons'!A85</f>
        <v>40753</v>
      </c>
      <c r="B85" s="3">
        <f>+'Tr.Rec. AA-Cons'!D85</f>
        <v>132347.42342983503</v>
      </c>
      <c r="C85" s="3">
        <f>+'Tr.Rec. AA-Mod'!D85</f>
        <v>131004.93864538538</v>
      </c>
      <c r="D85" s="3">
        <f>+'Tr.Rec. AA-Mod'!E85</f>
        <v>112207.84438290755</v>
      </c>
      <c r="E85" s="3">
        <f>+'Tr.Rec. AA-Cons'!F85</f>
        <v>-756.2028672067099</v>
      </c>
      <c r="F85" s="3">
        <f>+'Tr.Rec. AA-Mod'!F85</f>
        <v>-1422.9408191213151</v>
      </c>
      <c r="G85" s="3">
        <f>+'Tr.Rec. AA-Mod'!G85</f>
        <v>-3242.7471123471187</v>
      </c>
      <c r="H85" s="23">
        <f>+'Tr.Rec. AA-Cons'!H85</f>
        <v>0.2013957904692747</v>
      </c>
      <c r="I85" s="23">
        <f>+'Tr.Rec. AA-Mod'!H85</f>
        <v>0.1879709426247782</v>
      </c>
      <c r="J85" s="6">
        <f t="shared" si="6"/>
        <v>1264.418046806431</v>
      </c>
      <c r="K85" s="6">
        <f t="shared" si="7"/>
        <v>1345.3956564237142</v>
      </c>
      <c r="L85" s="6">
        <f t="shared" si="8"/>
        <v>4107.731058813601</v>
      </c>
    </row>
    <row r="86" spans="1:12" ht="12.75">
      <c r="A86" s="2">
        <f>+'Tr.Rec. AA-Cons'!A86</f>
        <v>40786</v>
      </c>
      <c r="B86" s="3">
        <f>+'Tr.Rec. AA-Cons'!D86</f>
        <v>134155.61464013302</v>
      </c>
      <c r="C86" s="3">
        <f>+'Tr.Rec. AA-Mod'!D86</f>
        <v>131781.57078054608</v>
      </c>
      <c r="D86" s="3">
        <f>+'Tr.Rec. AA-Mod'!E86</f>
        <v>106149.70762306068</v>
      </c>
      <c r="E86" s="3">
        <f>+'Tr.Rec. AA-Cons'!F86</f>
        <v>1808.191210297984</v>
      </c>
      <c r="F86" s="3">
        <f>+'Tr.Rec. AA-Mod'!F86</f>
        <v>776.6321351607039</v>
      </c>
      <c r="G86" s="3">
        <f>+'Tr.Rec. AA-Mod'!G86</f>
        <v>-6058.136759846879</v>
      </c>
      <c r="H86" s="23">
        <f>+'Tr.Rec. AA-Cons'!H86</f>
        <v>0.2800590701707233</v>
      </c>
      <c r="I86" s="23">
        <f>+'Tr.Rec. AA-Mod'!H86</f>
        <v>0.256318631574854</v>
      </c>
      <c r="J86" s="6">
        <f t="shared" si="6"/>
        <v>1025.8621585670999</v>
      </c>
      <c r="K86" s="6">
        <f t="shared" si="7"/>
        <v>1365.8746481437893</v>
      </c>
      <c r="L86" s="6">
        <f t="shared" si="8"/>
        <v>4277.875928882204</v>
      </c>
    </row>
    <row r="87" spans="1:12" ht="12.75">
      <c r="A87" s="2">
        <f>+'Tr.Rec. AA-Cons'!A87</f>
        <v>40816</v>
      </c>
      <c r="B87" s="3">
        <f>+'Tr.Rec. AA-Cons'!D87</f>
        <v>134134.99434891873</v>
      </c>
      <c r="C87" s="3">
        <f>+'Tr.Rec. AA-Mod'!D87</f>
        <v>131761.31539001723</v>
      </c>
      <c r="D87" s="3">
        <f>+'Tr.Rec. AA-Mod'!E87</f>
        <v>104797.9651516168</v>
      </c>
      <c r="E87" s="3">
        <f>+'Tr.Rec. AA-Cons'!F87</f>
        <v>-20.620291214290773</v>
      </c>
      <c r="F87" s="3">
        <f>+'Tr.Rec. AA-Mod'!F87</f>
        <v>-20.25539052885142</v>
      </c>
      <c r="G87" s="3">
        <f>+'Tr.Rec. AA-Mod'!G87</f>
        <v>-1351.742471443882</v>
      </c>
      <c r="H87" s="23">
        <f>+'Tr.Rec. AA-Cons'!H87</f>
        <v>0.29337029197301945</v>
      </c>
      <c r="I87" s="23">
        <f>+'Tr.Rec. AA-Mod'!H87</f>
        <v>0.2696335023840044</v>
      </c>
      <c r="J87" s="6">
        <f t="shared" si="6"/>
        <v>1856.5426477372253</v>
      </c>
      <c r="K87" s="6">
        <f t="shared" si="7"/>
        <v>2334.8816379048885</v>
      </c>
      <c r="L87" s="6">
        <f t="shared" si="8"/>
        <v>4576.104620889413</v>
      </c>
    </row>
    <row r="88" spans="1:12" ht="12.75">
      <c r="A88" s="2">
        <f>+'Tr.Rec. AA-Cons'!A88</f>
        <v>40847</v>
      </c>
      <c r="B88" s="3">
        <f>+'Tr.Rec. AA-Cons'!D88</f>
        <v>131954.3255458507</v>
      </c>
      <c r="C88" s="3">
        <f>+'Tr.Rec. AA-Mod'!D88</f>
        <v>130221.68112310981</v>
      </c>
      <c r="D88" s="3">
        <f>+'Tr.Rec. AA-Mod'!E88</f>
        <v>109371.69328709602</v>
      </c>
      <c r="E88" s="3">
        <f>+'Tr.Rec. AA-Cons'!F88</f>
        <v>-2180.6688030680234</v>
      </c>
      <c r="F88" s="3">
        <f>+'Tr.Rec. AA-Mod'!F88</f>
        <v>-1539.634266907422</v>
      </c>
      <c r="G88" s="3">
        <f>+'Tr.Rec. AA-Mod'!G88</f>
        <v>4573.728135479221</v>
      </c>
      <c r="H88" s="23">
        <f>+'Tr.Rec. AA-Cons'!H88</f>
        <v>0.22582632258754698</v>
      </c>
      <c r="I88" s="23">
        <f>+'Tr.Rec. AA-Mod'!H88</f>
        <v>0.20849987836013795</v>
      </c>
      <c r="J88" s="6">
        <f t="shared" si="6"/>
        <v>1794.9118917061144</v>
      </c>
      <c r="K88" s="6">
        <f t="shared" si="7"/>
        <v>2362.719655936073</v>
      </c>
      <c r="L88" s="6">
        <f t="shared" si="8"/>
        <v>4556.668560353066</v>
      </c>
    </row>
    <row r="89" spans="1:12" ht="12.75">
      <c r="A89" s="2">
        <f>+'Tr.Rec. AA-Cons'!A89</f>
        <v>40877</v>
      </c>
      <c r="B89" s="3">
        <f>+'Tr.Rec. AA-Cons'!D89</f>
        <v>127975.24647736672</v>
      </c>
      <c r="C89" s="3">
        <f>+'Tr.Rec. AA-Mod'!D89</f>
        <v>125751.8452389064</v>
      </c>
      <c r="D89" s="3">
        <f>+'Tr.Rec. AA-Mod'!E89</f>
        <v>107436.10583711723</v>
      </c>
      <c r="E89" s="3">
        <f>+'Tr.Rec. AA-Cons'!F89</f>
        <v>-3979.0790684839885</v>
      </c>
      <c r="F89" s="3">
        <f>+'Tr.Rec. AA-Mod'!F89</f>
        <v>-4469.835884203407</v>
      </c>
      <c r="G89" s="3">
        <f>+'Tr.Rec. AA-Mod'!G89</f>
        <v>-1935.5874499787897</v>
      </c>
      <c r="H89" s="23">
        <f>+'Tr.Rec. AA-Cons'!H89</f>
        <v>0.20539140640249487</v>
      </c>
      <c r="I89" s="23">
        <f>+'Tr.Rec. AA-Mod'!H89</f>
        <v>0.18315739401789188</v>
      </c>
      <c r="J89" s="6">
        <f t="shared" si="6"/>
        <v>1766.9343145717014</v>
      </c>
      <c r="K89" s="6">
        <f t="shared" si="7"/>
        <v>2259.538724756199</v>
      </c>
      <c r="L89" s="6">
        <f t="shared" si="8"/>
        <v>4386.52624825045</v>
      </c>
    </row>
    <row r="90" spans="1:12" ht="12.75">
      <c r="A90" s="2">
        <f>+'Tr.Rec. AA-Cons'!A90</f>
        <v>40907</v>
      </c>
      <c r="B90" s="3">
        <f>+'Tr.Rec. AA-Cons'!D90</f>
        <v>131962.36371821535</v>
      </c>
      <c r="C90" s="3">
        <f>+'Tr.Rec. AA-Mod'!D90</f>
        <v>129669.69157264443</v>
      </c>
      <c r="D90" s="3">
        <f>+'Tr.Rec. AA-Mod'!E90</f>
        <v>110471.05196126163</v>
      </c>
      <c r="E90" s="3">
        <f>+'Tr.Rec. AA-Cons'!F90</f>
        <v>3987.117240848631</v>
      </c>
      <c r="F90" s="3">
        <f>+'Tr.Rec. AA-Mod'!F90</f>
        <v>3917.8463337380235</v>
      </c>
      <c r="G90" s="3">
        <f>+'Tr.Rec. AA-Mod'!G90</f>
        <v>3034.946124144408</v>
      </c>
      <c r="H90" s="23">
        <f>+'Tr.Rec. AA-Cons'!H90</f>
        <v>0.21491311756953713</v>
      </c>
      <c r="I90" s="23">
        <f>+'Tr.Rec. AA-Mod'!H90</f>
        <v>0.19198639611382795</v>
      </c>
      <c r="J90" s="6">
        <f t="shared" si="6"/>
        <v>1816.0395155256517</v>
      </c>
      <c r="K90" s="6">
        <f t="shared" si="7"/>
        <v>2136.940364761792</v>
      </c>
      <c r="L90" s="6">
        <f t="shared" si="8"/>
        <v>4208.324980561197</v>
      </c>
    </row>
    <row r="91" spans="1:12" ht="12.75">
      <c r="A91" s="2">
        <f>+'Tr.Rec. AA-Cons'!A91</f>
        <v>40939</v>
      </c>
      <c r="B91" s="3">
        <f>+'Tr.Rec. AA-Cons'!D91</f>
        <v>133787.668030522</v>
      </c>
      <c r="C91" s="3">
        <f>+'Tr.Rec. AA-Mod'!D91</f>
        <v>131463.28362824317</v>
      </c>
      <c r="D91" s="3">
        <f>+'Tr.Rec. AA-Mod'!E91</f>
        <v>113813.9788847616</v>
      </c>
      <c r="E91" s="3">
        <f>+'Tr.Rec. AA-Cons'!F91</f>
        <v>1825.30431230666</v>
      </c>
      <c r="F91" s="3">
        <f>+'Tr.Rec. AA-Mod'!F91</f>
        <v>1793.5920555987395</v>
      </c>
      <c r="G91" s="3">
        <f>+'Tr.Rec. AA-Mod'!G91</f>
        <v>3342.9269234999665</v>
      </c>
      <c r="H91" s="23">
        <f>+'Tr.Rec. AA-Cons'!H91</f>
        <v>0.1997368914576041</v>
      </c>
      <c r="I91" s="23">
        <f>+'Tr.Rec. AA-Mod'!H91</f>
        <v>0.17649304743481586</v>
      </c>
      <c r="J91" s="6">
        <f t="shared" si="6"/>
        <v>1916.3435413255888</v>
      </c>
      <c r="K91" s="6">
        <f t="shared" si="7"/>
        <v>2549.1846098281453</v>
      </c>
      <c r="L91" s="6">
        <f t="shared" si="8"/>
        <v>4309.144373146429</v>
      </c>
    </row>
    <row r="92" spans="1:12" ht="12.75">
      <c r="A92" s="2">
        <f>+'Tr.Rec. AA-Cons'!A92</f>
        <v>40968</v>
      </c>
      <c r="B92" s="3">
        <f>+'Tr.Rec. AA-Cons'!D92</f>
        <v>135572.18341964865</v>
      </c>
      <c r="C92" s="3">
        <f>+'Tr.Rec. AA-Mod'!D92</f>
        <v>134123.61631028657</v>
      </c>
      <c r="D92" s="3">
        <f>+'Tr.Rec. AA-Mod'!E92</f>
        <v>116834.38258892146</v>
      </c>
      <c r="E92" s="3">
        <f>+'Tr.Rec. AA-Cons'!F92</f>
        <v>1784.5153891266382</v>
      </c>
      <c r="F92" s="3">
        <f>+'Tr.Rec. AA-Mod'!F92</f>
        <v>2660.3326820434013</v>
      </c>
      <c r="G92" s="3">
        <f>+'Tr.Rec. AA-Mod'!G92</f>
        <v>3020.403704159864</v>
      </c>
      <c r="H92" s="23">
        <f>+'Tr.Rec. AA-Cons'!H92</f>
        <v>0.1873780083072718</v>
      </c>
      <c r="I92" s="23">
        <f>+'Tr.Rec. AA-Mod'!H92</f>
        <v>0.17289233721365105</v>
      </c>
      <c r="J92" s="6">
        <f t="shared" si="6"/>
        <v>1965.874787859419</v>
      </c>
      <c r="K92" s="6">
        <f t="shared" si="7"/>
        <v>2841.312179746379</v>
      </c>
      <c r="L92" s="6">
        <f t="shared" si="8"/>
        <v>4204.093502998246</v>
      </c>
    </row>
    <row r="93" spans="1:12" ht="12.75">
      <c r="A93" s="2">
        <f>+'Tr.Rec. AA-Cons'!A93</f>
        <v>40998</v>
      </c>
      <c r="B93" s="3">
        <f>+'Tr.Rec. AA-Cons'!D93</f>
        <v>135235.67480341336</v>
      </c>
      <c r="C93" s="3">
        <f>+'Tr.Rec. AA-Mod'!D93</f>
        <v>136736.08870135428</v>
      </c>
      <c r="D93" s="3">
        <f>+'Tr.Rec. AA-Mod'!E93</f>
        <v>117362.59145050771</v>
      </c>
      <c r="E93" s="3">
        <f>+'Tr.Rec. AA-Cons'!F93</f>
        <v>-336.5086162352818</v>
      </c>
      <c r="F93" s="3">
        <f>+'Tr.Rec. AA-Mod'!F93</f>
        <v>2612.472391067713</v>
      </c>
      <c r="G93" s="3">
        <f>+'Tr.Rec. AA-Mod'!G93</f>
        <v>528.2088615862449</v>
      </c>
      <c r="H93" s="23">
        <f>+'Tr.Rec. AA-Cons'!H93</f>
        <v>0.1787308335290565</v>
      </c>
      <c r="I93" s="23">
        <f>+'Tr.Rec. AA-Mod'!H93</f>
        <v>0.1937349725084656</v>
      </c>
      <c r="J93" s="6">
        <f t="shared" si="6"/>
        <v>2031.609957653363</v>
      </c>
      <c r="K93" s="6">
        <f t="shared" si="7"/>
        <v>3084.353697627649</v>
      </c>
      <c r="L93" s="6">
        <f t="shared" si="8"/>
        <v>4017.375574535888</v>
      </c>
    </row>
    <row r="94" spans="1:12" ht="12.75">
      <c r="A94" s="2">
        <f>+'Tr.Rec. AA-Cons'!A94</f>
        <v>41029</v>
      </c>
      <c r="B94" s="3">
        <f>+'Tr.Rec. AA-Cons'!D94</f>
        <v>134732.21061913937</v>
      </c>
      <c r="C94" s="3">
        <f>+'Tr.Rec. AA-Mod'!D94</f>
        <v>136303.94056286424</v>
      </c>
      <c r="D94" s="3">
        <f>+'Tr.Rec. AA-Mod'!E94</f>
        <v>115162.07783888468</v>
      </c>
      <c r="E94" s="3">
        <f>+'Tr.Rec. AA-Cons'!F94</f>
        <v>-503.46418427399476</v>
      </c>
      <c r="F94" s="3">
        <f>+'Tr.Rec. AA-Mod'!F94</f>
        <v>-432.14813849003986</v>
      </c>
      <c r="G94" s="3">
        <f>+'Tr.Rec. AA-Mod'!G94</f>
        <v>-2200.513611623028</v>
      </c>
      <c r="H94" s="23">
        <f>+'Tr.Rec. AA-Cons'!H94</f>
        <v>0.1957013278025468</v>
      </c>
      <c r="I94" s="23">
        <f>+'Tr.Rec. AA-Mod'!H94</f>
        <v>0.21141862723979554</v>
      </c>
      <c r="J94" s="6">
        <f t="shared" si="6"/>
        <v>2148.8109047207404</v>
      </c>
      <c r="K94" s="6">
        <f t="shared" si="7"/>
        <v>3452.9233170516836</v>
      </c>
      <c r="L94" s="6">
        <f t="shared" si="8"/>
        <v>4042.6023184940886</v>
      </c>
    </row>
    <row r="95" spans="1:12" ht="12.75">
      <c r="A95" s="2">
        <f>+'Tr.Rec. AA-Cons'!A95</f>
        <v>41060</v>
      </c>
      <c r="B95" s="3">
        <f>+'Tr.Rec. AA-Cons'!D95</f>
        <v>135309.91203240573</v>
      </c>
      <c r="C95" s="3">
        <f>+'Tr.Rec. AA-Mod'!D95</f>
        <v>136549.3747270745</v>
      </c>
      <c r="D95" s="3">
        <f>+'Tr.Rec. AA-Mod'!E95</f>
        <v>112734.8078561907</v>
      </c>
      <c r="E95" s="3">
        <f>+'Tr.Rec. AA-Cons'!F95</f>
        <v>577.7014132663608</v>
      </c>
      <c r="F95" s="3">
        <f>+'Tr.Rec. AA-Mod'!F95</f>
        <v>245.43416421025177</v>
      </c>
      <c r="G95" s="3">
        <f>+'Tr.Rec. AA-Mod'!G95</f>
        <v>-2427.269982693979</v>
      </c>
      <c r="H95" s="23">
        <f>+'Tr.Rec. AA-Cons'!H95</f>
        <v>0.22575104176215022</v>
      </c>
      <c r="I95" s="23">
        <f>+'Tr.Rec. AA-Mod'!H95</f>
        <v>0.2381456687088379</v>
      </c>
      <c r="J95" s="6">
        <f t="shared" si="6"/>
        <v>2697.133232579124</v>
      </c>
      <c r="K95" s="6">
        <f t="shared" si="7"/>
        <v>4255.213680354441</v>
      </c>
      <c r="L95" s="6">
        <f t="shared" si="8"/>
        <v>4419.755748664881</v>
      </c>
    </row>
    <row r="96" spans="1:12" ht="12.75">
      <c r="A96" s="2">
        <f>+'Tr.Rec. AA-Cons'!A96</f>
        <v>41089</v>
      </c>
      <c r="B96" s="3">
        <f>+'Tr.Rec. AA-Cons'!D96</f>
        <v>135926.35204897262</v>
      </c>
      <c r="C96" s="3">
        <f>+'Tr.Rec. AA-Mod'!D96</f>
        <v>137923.64919881918</v>
      </c>
      <c r="D96" s="3">
        <f>+'Tr.Rec. AA-Mod'!E96</f>
        <v>115773.13173757285</v>
      </c>
      <c r="E96" s="3">
        <f>+'Tr.Rec. AA-Cons'!F96</f>
        <v>616.4400165668922</v>
      </c>
      <c r="F96" s="3">
        <f>+'Tr.Rec. AA-Mod'!F96</f>
        <v>1374.2744717446913</v>
      </c>
      <c r="G96" s="3">
        <f>+'Tr.Rec. AA-Mod'!G96</f>
        <v>3038.3238813821517</v>
      </c>
      <c r="H96" s="23">
        <f>+'Tr.Rec. AA-Cons'!H96</f>
        <v>0.2015322031139979</v>
      </c>
      <c r="I96" s="23">
        <f>+'Tr.Rec. AA-Mod'!H96</f>
        <v>0.22150517461246344</v>
      </c>
      <c r="J96" s="6">
        <f t="shared" si="6"/>
        <v>3287.932127348643</v>
      </c>
      <c r="K96" s="6">
        <f t="shared" si="7"/>
        <v>4975.820000991952</v>
      </c>
      <c r="L96" s="6">
        <f t="shared" si="8"/>
        <v>4476.469601456259</v>
      </c>
    </row>
    <row r="97" spans="1:12" ht="12.75">
      <c r="A97" s="2">
        <f>+'Tr.Rec. AA-Cons'!A97</f>
        <v>41121</v>
      </c>
      <c r="B97" s="3">
        <f>+'Tr.Rec. AA-Cons'!D97</f>
        <v>139756.11525432725</v>
      </c>
      <c r="C97" s="3">
        <f>+'Tr.Rec. AA-Mod'!D97</f>
        <v>142137.36958089686</v>
      </c>
      <c r="D97" s="3">
        <f>+'Tr.Rec. AA-Mod'!E97</f>
        <v>118285.84380607837</v>
      </c>
      <c r="E97" s="3">
        <f>+'Tr.Rec. AA-Cons'!F97</f>
        <v>3829.763205354626</v>
      </c>
      <c r="F97" s="3">
        <f>+'Tr.Rec. AA-Mod'!F97</f>
        <v>4213.720382077678</v>
      </c>
      <c r="G97" s="3">
        <f>+'Tr.Rec. AA-Mod'!G97</f>
        <v>2512.7120685055124</v>
      </c>
      <c r="H97" s="23">
        <f>+'Tr.Rec. AA-Cons'!H97</f>
        <v>0.2147027144824889</v>
      </c>
      <c r="I97" s="23">
        <f>+'Tr.Rec. AA-Mod'!H97</f>
        <v>0.23851525774818505</v>
      </c>
      <c r="J97" s="6">
        <f t="shared" si="6"/>
        <v>4038.182184665233</v>
      </c>
      <c r="K97" s="6">
        <f t="shared" si="7"/>
        <v>5662.730397325081</v>
      </c>
      <c r="L97" s="6">
        <f t="shared" si="8"/>
        <v>4116.2290485274325</v>
      </c>
    </row>
    <row r="98" spans="1:12" ht="12.75">
      <c r="A98" s="2">
        <f>+'Tr.Rec. AA-Cons'!A98</f>
        <v>41152</v>
      </c>
      <c r="B98" s="3">
        <f>+'Tr.Rec. AA-Cons'!D98</f>
        <v>141017.21949333436</v>
      </c>
      <c r="C98" s="3">
        <f>+'Tr.Rec. AA-Mod'!D98</f>
        <v>143440.46575185607</v>
      </c>
      <c r="D98" s="3">
        <f>+'Tr.Rec. AA-Mod'!E98</f>
        <v>120148.23360070103</v>
      </c>
      <c r="E98" s="3">
        <f>+'Tr.Rec. AA-Cons'!F98</f>
        <v>1261.1042390071088</v>
      </c>
      <c r="F98" s="3">
        <f>+'Tr.Rec. AA-Mod'!F98</f>
        <v>1303.0961709592084</v>
      </c>
      <c r="G98" s="3">
        <f>+'Tr.Rec. AA-Mod'!G98</f>
        <v>1862.3897946226643</v>
      </c>
      <c r="H98" s="23">
        <f>+'Tr.Rec. AA-Cons'!H98</f>
        <v>0.2086898589263333</v>
      </c>
      <c r="I98" s="23">
        <f>+'Tr.Rec. AA-Mod'!H98</f>
        <v>0.23292232151155035</v>
      </c>
      <c r="J98" s="6">
        <f t="shared" si="6"/>
        <v>4369.334412902368</v>
      </c>
      <c r="K98" s="6">
        <f t="shared" si="7"/>
        <v>5873.291964146573</v>
      </c>
      <c r="L98" s="6">
        <f t="shared" si="8"/>
        <v>4096.436366460787</v>
      </c>
    </row>
    <row r="99" spans="1:12" ht="12.75">
      <c r="A99" s="2">
        <f>+'Tr.Rec. AA-Cons'!A99</f>
        <v>41180</v>
      </c>
      <c r="B99" s="3">
        <f>+'Tr.Rec. AA-Cons'!D99</f>
        <v>143350.708582298</v>
      </c>
      <c r="C99" s="3">
        <f>+'Tr.Rec. AA-Mod'!D99</f>
        <v>145222.13941560412</v>
      </c>
      <c r="D99" s="3">
        <f>+'Tr.Rec. AA-Mod'!E99</f>
        <v>121374.57182507495</v>
      </c>
      <c r="E99" s="3">
        <f>+'Tr.Rec. AA-Cons'!F99</f>
        <v>2333.48908896363</v>
      </c>
      <c r="F99" s="3">
        <f>+'Tr.Rec. AA-Mod'!F99</f>
        <v>1781.6736637480499</v>
      </c>
      <c r="G99" s="3">
        <f>+'Tr.Rec. AA-Mod'!G99</f>
        <v>1226.338224373918</v>
      </c>
      <c r="H99" s="23">
        <f>+'Tr.Rec. AA-Cons'!H99</f>
        <v>0.21976136757223053</v>
      </c>
      <c r="I99" s="23">
        <f>+'Tr.Rec. AA-Mod'!H99</f>
        <v>0.23847567590529173</v>
      </c>
      <c r="J99" s="6">
        <f t="shared" si="6"/>
        <v>4118.057758959621</v>
      </c>
      <c r="K99" s="6">
        <f t="shared" si="7"/>
        <v>5380.730668310407</v>
      </c>
      <c r="L99" s="6">
        <f t="shared" si="8"/>
        <v>3655.788593014099</v>
      </c>
    </row>
    <row r="100" spans="1:12" ht="12.75">
      <c r="A100" s="2">
        <f>+'Tr.Rec. AA-Cons'!A100</f>
        <v>41213</v>
      </c>
      <c r="B100" s="3">
        <f>+'Tr.Rec. AA-Cons'!D100</f>
        <v>143073.6317879366</v>
      </c>
      <c r="C100" s="3">
        <f>+'Tr.Rec. AA-Mod'!D100</f>
        <v>144594.60267264722</v>
      </c>
      <c r="D100" s="3">
        <f>+'Tr.Rec. AA-Mod'!E100</f>
        <v>121248.55424056436</v>
      </c>
      <c r="E100" s="3">
        <f>+'Tr.Rec. AA-Cons'!F100</f>
        <v>-277.0767943613755</v>
      </c>
      <c r="F100" s="3">
        <f>+'Tr.Rec. AA-Mod'!F100</f>
        <v>-627.5367429569014</v>
      </c>
      <c r="G100" s="3">
        <f>+'Tr.Rec. AA-Mod'!G100</f>
        <v>-126.01758451058413</v>
      </c>
      <c r="H100" s="23">
        <f>+'Tr.Rec. AA-Cons'!H100</f>
        <v>0.21825077547372262</v>
      </c>
      <c r="I100" s="23">
        <f>+'Tr.Rec. AA-Mod'!H100</f>
        <v>0.23346048432082855</v>
      </c>
      <c r="J100" s="6">
        <f t="shared" si="6"/>
        <v>4106.259853634012</v>
      </c>
      <c r="K100" s="6">
        <f t="shared" si="7"/>
        <v>5076.687622205763</v>
      </c>
      <c r="L100" s="6">
        <f t="shared" si="8"/>
        <v>3408.015024965992</v>
      </c>
    </row>
    <row r="101" spans="1:12" ht="12.75">
      <c r="A101" s="2">
        <f>+'Tr.Rec. AA-Cons'!A101</f>
        <v>41243</v>
      </c>
      <c r="B101" s="3">
        <f>+'Tr.Rec. AA-Cons'!D101</f>
        <v>144867.2538420641</v>
      </c>
      <c r="C101" s="3">
        <f>+'Tr.Rec. AA-Mod'!D101</f>
        <v>146836.2923684292</v>
      </c>
      <c r="D101" s="3">
        <f>+'Tr.Rec. AA-Mod'!E101</f>
        <v>123001.764127072</v>
      </c>
      <c r="E101" s="3">
        <f>+'Tr.Rec. AA-Cons'!F101</f>
        <v>1793.6220541274815</v>
      </c>
      <c r="F101" s="3">
        <f>+'Tr.Rec. AA-Mod'!F101</f>
        <v>2241.68969578197</v>
      </c>
      <c r="G101" s="3">
        <f>+'Tr.Rec. AA-Mod'!G101</f>
        <v>1753.2098865076405</v>
      </c>
      <c r="H101" s="23">
        <f>+'Tr.Rec. AA-Cons'!H101</f>
        <v>0.21865489714992092</v>
      </c>
      <c r="I101" s="23">
        <f>+'Tr.Rec. AA-Mod'!H101</f>
        <v>0.2383452824135719</v>
      </c>
      <c r="J101" s="6">
        <f t="shared" si="6"/>
        <v>4164.274302865619</v>
      </c>
      <c r="K101" s="6">
        <f t="shared" si="7"/>
        <v>4847.864709905925</v>
      </c>
      <c r="L101" s="6">
        <f t="shared" si="8"/>
        <v>3661.0105305278157</v>
      </c>
    </row>
    <row r="102" spans="1:12" ht="12.75">
      <c r="A102" s="2">
        <f>+'Tr.Rec. AA-Cons'!A102</f>
        <v>41271</v>
      </c>
      <c r="B102" s="3">
        <f>+'Tr.Rec. AA-Cons'!D102</f>
        <v>144780.16276058933</v>
      </c>
      <c r="C102" s="3">
        <f>+'Tr.Rec. AA-Mod'!D102</f>
        <v>147092.37757919962</v>
      </c>
      <c r="D102" s="3">
        <f>+'Tr.Rec. AA-Mod'!E102</f>
        <v>123337.23350337835</v>
      </c>
      <c r="E102" s="3">
        <f>+'Tr.Rec. AA-Cons'!F102</f>
        <v>-87.09108147476218</v>
      </c>
      <c r="F102" s="3">
        <f>+'Tr.Rec. AA-Mod'!F102</f>
        <v>256.0852107704268</v>
      </c>
      <c r="G102" s="3">
        <f>+'Tr.Rec. AA-Mod'!G102</f>
        <v>335.46937630634056</v>
      </c>
      <c r="H102" s="23">
        <f>+'Tr.Rec. AA-Cons'!H102</f>
        <v>0.21442929257210985</v>
      </c>
      <c r="I102" s="23">
        <f>+'Tr.Rec. AA-Mod'!H102</f>
        <v>0.23755144075821266</v>
      </c>
      <c r="J102" s="6">
        <f t="shared" si="6"/>
        <v>4444.332255288939</v>
      </c>
      <c r="K102" s="6">
        <f t="shared" si="7"/>
        <v>4830.476950094425</v>
      </c>
      <c r="L102" s="6">
        <f t="shared" si="8"/>
        <v>4074.717593188301</v>
      </c>
    </row>
    <row r="103" spans="1:12" ht="12.75">
      <c r="A103" s="2">
        <f>+'Tr.Rec. AA-Cons'!A103</f>
        <v>41305</v>
      </c>
      <c r="B103" s="3">
        <f>+'Tr.Rec. AA-Cons'!D103</f>
        <v>145585.01213801006</v>
      </c>
      <c r="C103" s="3">
        <f>+'Tr.Rec. AA-Mod'!D103</f>
        <v>148816.23295833662</v>
      </c>
      <c r="D103" s="3">
        <f>+'Tr.Rec. AA-Mod'!E103</f>
        <v>125508.5696106308</v>
      </c>
      <c r="E103" s="3">
        <f>+'Tr.Rec. AA-Cons'!F103</f>
        <v>804.8493774207309</v>
      </c>
      <c r="F103" s="3">
        <f>+'Tr.Rec. AA-Mod'!F103</f>
        <v>1723.8553791370068</v>
      </c>
      <c r="G103" s="3">
        <f>+'Tr.Rec. AA-Mod'!G103</f>
        <v>2171.3361072524567</v>
      </c>
      <c r="H103" s="23">
        <f>+'Tr.Rec. AA-Cons'!H103</f>
        <v>0.20076442527379257</v>
      </c>
      <c r="I103" s="23">
        <f>+'Tr.Rec. AA-Mod'!H103</f>
        <v>0.2330766334770582</v>
      </c>
      <c r="J103" s="6">
        <f t="shared" si="6"/>
        <v>4831.711660494607</v>
      </c>
      <c r="K103" s="6">
        <f t="shared" si="7"/>
        <v>5185.180444895004</v>
      </c>
      <c r="L103" s="6">
        <f t="shared" si="8"/>
        <v>4596.534630945431</v>
      </c>
    </row>
    <row r="104" spans="1:12" ht="12.75">
      <c r="A104" s="2">
        <f>+'Tr.Rec. AA-Cons'!A104</f>
        <v>41333</v>
      </c>
      <c r="B104" s="3">
        <f>+'Tr.Rec. AA-Cons'!D104</f>
        <v>147692.55245951287</v>
      </c>
      <c r="C104" s="3">
        <f>+'Tr.Rec. AA-Mod'!D104</f>
        <v>150405.1742648047</v>
      </c>
      <c r="D104" s="3">
        <f>+'Tr.Rec. AA-Mod'!E104</f>
        <v>126429.58490552977</v>
      </c>
      <c r="E104" s="3">
        <f>+'Tr.Rec. AA-Cons'!F104</f>
        <v>2107.5403215028055</v>
      </c>
      <c r="F104" s="3">
        <f>+'Tr.Rec. AA-Mod'!F104</f>
        <v>1588.9413064680703</v>
      </c>
      <c r="G104" s="3">
        <f>+'Tr.Rec. AA-Mod'!G104</f>
        <v>921.0152948989708</v>
      </c>
      <c r="H104" s="23">
        <f>+'Tr.Rec. AA-Cons'!H104</f>
        <v>0.21262967553983092</v>
      </c>
      <c r="I104" s="23">
        <f>+'Tr.Rec. AA-Mod'!H104</f>
        <v>0.23975589359274907</v>
      </c>
      <c r="J104" s="6">
        <f t="shared" si="6"/>
        <v>5250.812212465802</v>
      </c>
      <c r="K104" s="6">
        <f t="shared" si="7"/>
        <v>5538.818936067536</v>
      </c>
      <c r="L104" s="6">
        <f t="shared" si="8"/>
        <v>4901.591960279951</v>
      </c>
    </row>
    <row r="105" spans="1:12" ht="12.75">
      <c r="A105" s="2">
        <f>+'Tr.Rec. AA-Cons'!A105</f>
        <v>41361</v>
      </c>
      <c r="B105" s="3">
        <f>+'Tr.Rec. AA-Cons'!D105</f>
        <v>150726.61225225482</v>
      </c>
      <c r="C105" s="3">
        <f>+'Tr.Rec. AA-Mod'!D105</f>
        <v>153232.49360129726</v>
      </c>
      <c r="D105" s="3">
        <f>+'Tr.Rec. AA-Mod'!E105</f>
        <v>128501.4322768049</v>
      </c>
      <c r="E105" s="3">
        <f>+'Tr.Rec. AA-Cons'!F105</f>
        <v>3034.0597927419585</v>
      </c>
      <c r="F105" s="3">
        <f>+'Tr.Rec. AA-Mod'!F105</f>
        <v>2827.3193364925683</v>
      </c>
      <c r="G105" s="3">
        <f>+'Tr.Rec. AA-Mod'!G105</f>
        <v>2071.8473712751293</v>
      </c>
      <c r="H105" s="23">
        <f>+'Tr.Rec. AA-Cons'!H105</f>
        <v>0.22225179975449927</v>
      </c>
      <c r="I105" s="23">
        <f>+'Tr.Rec. AA-Mod'!H105</f>
        <v>0.24731061324492365</v>
      </c>
      <c r="J105" s="6">
        <f t="shared" si="6"/>
        <v>5598.41042457946</v>
      </c>
      <c r="K105" s="6">
        <f t="shared" si="7"/>
        <v>5715.023103103439</v>
      </c>
      <c r="L105" s="6">
        <f t="shared" si="8"/>
        <v>4957.4811734347295</v>
      </c>
    </row>
    <row r="106" spans="1:12" ht="12.75">
      <c r="A106" s="2">
        <f>+'Tr.Rec. AA-Cons'!A106</f>
        <v>41394</v>
      </c>
      <c r="B106" s="3">
        <f>+'Tr.Rec. AA-Cons'!D106</f>
        <v>153976.04493914024</v>
      </c>
      <c r="C106" s="3">
        <f>+'Tr.Rec. AA-Mod'!D106</f>
        <v>156394.48653852782</v>
      </c>
      <c r="D106" s="3">
        <f>+'Tr.Rec. AA-Mod'!E106</f>
        <v>130313.0203770207</v>
      </c>
      <c r="E106" s="3">
        <f>+'Tr.Rec. AA-Cons'!F106</f>
        <v>3249.4326868854114</v>
      </c>
      <c r="F106" s="3">
        <f>+'Tr.Rec. AA-Mod'!F106</f>
        <v>3161.9929372305633</v>
      </c>
      <c r="G106" s="3">
        <f>+'Tr.Rec. AA-Mod'!G106</f>
        <v>1811.5881002157985</v>
      </c>
      <c r="H106" s="23">
        <f>+'Tr.Rec. AA-Cons'!H106</f>
        <v>0.23663024562119528</v>
      </c>
      <c r="I106" s="23">
        <f>+'Tr.Rec. AA-Mod'!H106</f>
        <v>0.2608146616150713</v>
      </c>
      <c r="J106" s="6">
        <f t="shared" si="6"/>
        <v>5154.626677900225</v>
      </c>
      <c r="K106" s="6">
        <f t="shared" si="7"/>
        <v>5212.683590731418</v>
      </c>
      <c r="L106" s="6">
        <f t="shared" si="8"/>
        <v>4517.530544605301</v>
      </c>
    </row>
    <row r="107" spans="1:12" ht="12.75">
      <c r="A107" s="2">
        <f>+'Tr.Rec. AA-Cons'!A107</f>
        <v>41425</v>
      </c>
      <c r="B107" s="3">
        <f>+'Tr.Rec. AA-Cons'!D107</f>
        <v>156272.6965027506</v>
      </c>
      <c r="C107" s="3">
        <f>+'Tr.Rec. AA-Mod'!D107</f>
        <v>158470.33722527037</v>
      </c>
      <c r="D107" s="3">
        <f>+'Tr.Rec. AA-Mod'!E107</f>
        <v>133775.64138887578</v>
      </c>
      <c r="E107" s="3">
        <f>+'Tr.Rec. AA-Cons'!F107</f>
        <v>2296.6515636103577</v>
      </c>
      <c r="F107" s="3">
        <f>+'Tr.Rec. AA-Mod'!F107</f>
        <v>2075.850686742546</v>
      </c>
      <c r="G107" s="3">
        <f>+'Tr.Rec. AA-Mod'!G107</f>
        <v>3462.6210118550807</v>
      </c>
      <c r="H107" s="23">
        <f>+'Tr.Rec. AA-Cons'!H107</f>
        <v>0.2249705511387481</v>
      </c>
      <c r="I107" s="23">
        <f>+'Tr.Rec. AA-Mod'!H107</f>
        <v>0.24694695836394587</v>
      </c>
      <c r="J107" s="6">
        <f aca="true" t="shared" si="9" ref="J107:L108">STDEVP(B98:B109)</f>
        <v>5038.010678001874</v>
      </c>
      <c r="K107" s="6">
        <f t="shared" si="9"/>
        <v>5097.667734693736</v>
      </c>
      <c r="L107" s="6">
        <f t="shared" si="9"/>
        <v>4455.108967281248</v>
      </c>
    </row>
    <row r="108" spans="1:12" ht="12.75">
      <c r="A108" s="2">
        <f>+'Tr.Rec. AA-Cons'!A108</f>
        <v>41455</v>
      </c>
      <c r="B108" s="3">
        <f>+'Tr.Rec. AA-Cons'!D108</f>
        <v>153431.98670019858</v>
      </c>
      <c r="C108" s="3">
        <f>+'Tr.Rec. AA-Mod'!D108</f>
        <v>155576.8948631099</v>
      </c>
      <c r="D108" s="3">
        <f>+'Tr.Rec. AA-Mod'!E108</f>
        <v>129768.54738911714</v>
      </c>
      <c r="E108" s="3">
        <f>+'Tr.Rec. AA-Cons'!F108</f>
        <v>-2840.70980255201</v>
      </c>
      <c r="F108" s="3">
        <f>+'Tr.Rec. AA-Mod'!F108</f>
        <v>-2893.44236216048</v>
      </c>
      <c r="G108" s="3">
        <f>+'Tr.Rec. AA-Mod'!G108</f>
        <v>-4007.0939997586393</v>
      </c>
      <c r="H108" s="23">
        <f>+'Tr.Rec. AA-Cons'!H108</f>
        <v>0.23663439311081436</v>
      </c>
      <c r="I108" s="23">
        <f>+'Tr.Rec. AA-Mod'!H108</f>
        <v>0.25808347473992743</v>
      </c>
      <c r="J108" s="6">
        <f t="shared" si="9"/>
        <v>4699.060793605379</v>
      </c>
      <c r="K108" s="6">
        <f t="shared" si="9"/>
        <v>4747.968088691739</v>
      </c>
      <c r="L108" s="6">
        <f t="shared" si="9"/>
        <v>4169.986044568763</v>
      </c>
    </row>
    <row r="109" spans="1:12" ht="12.75">
      <c r="A109" s="2">
        <f>+'Tr.Rec. AA-Cons'!A109</f>
        <v>41486</v>
      </c>
      <c r="B109" s="3">
        <f>+'Tr.Rec. AA-Cons'!D109</f>
        <v>154609.75087002866</v>
      </c>
      <c r="C109" s="3">
        <f>+'Tr.Rec. AA-Mod'!D109</f>
        <v>156820.16250868601</v>
      </c>
      <c r="D109" s="3">
        <f>+'Tr.Rec. AA-Mod'!E109</f>
        <v>132735.30297742388</v>
      </c>
      <c r="E109" s="3">
        <f>+'Tr.Rec. AA-Cons'!F109</f>
        <v>1177.7641698300722</v>
      </c>
      <c r="F109" s="3">
        <f>+'Tr.Rec. AA-Mod'!F109</f>
        <v>1243.2676455761248</v>
      </c>
      <c r="G109" s="3">
        <f>+'Tr.Rec. AA-Mod'!G109</f>
        <v>2966.75558830674</v>
      </c>
      <c r="H109" s="23">
        <f>+'Tr.Rec. AA-Cons'!H109</f>
        <v>0.21874447892604776</v>
      </c>
      <c r="I109" s="23">
        <f>+'Tr.Rec. AA-Mod'!H109</f>
        <v>0.24084859531262137</v>
      </c>
      <c r="J109" s="6">
        <f aca="true" t="shared" si="10" ref="J109:L110">STDEVP(B100:B111)</f>
        <v>4535.785604448923</v>
      </c>
      <c r="K109" s="6">
        <f t="shared" si="10"/>
        <v>4565.032918581159</v>
      </c>
      <c r="L109" s="6">
        <f t="shared" si="10"/>
        <v>4099.560461800603</v>
      </c>
    </row>
    <row r="110" spans="1:12" ht="12.75">
      <c r="A110" s="2">
        <f>+'Tr.Rec. AA-Cons'!A110</f>
        <v>41516</v>
      </c>
      <c r="B110" s="3">
        <f>+'Tr.Rec. AA-Cons'!D110</f>
        <v>153369.98965654874</v>
      </c>
      <c r="C110" s="3">
        <f>+'Tr.Rec. AA-Mod'!D110</f>
        <v>155161.66737237645</v>
      </c>
      <c r="D110" s="3">
        <f>+'Tr.Rec. AA-Mod'!E110</f>
        <v>130583.99292817042</v>
      </c>
      <c r="E110" s="3">
        <f>+'Tr.Rec. AA-Cons'!F110</f>
        <v>-1239.7612134799128</v>
      </c>
      <c r="F110" s="3">
        <f>+'Tr.Rec. AA-Mod'!F110</f>
        <v>-1658.4951363095606</v>
      </c>
      <c r="G110" s="3">
        <f>+'Tr.Rec. AA-Mod'!G110</f>
        <v>-2151.3100492534577</v>
      </c>
      <c r="H110" s="23">
        <f>+'Tr.Rec. AA-Cons'!H110</f>
        <v>0.2278599672837831</v>
      </c>
      <c r="I110" s="23">
        <f>+'Tr.Rec. AA-Mod'!H110</f>
        <v>0.2457767444420602</v>
      </c>
      <c r="J110" s="6">
        <f t="shared" si="10"/>
        <v>4562.69048349845</v>
      </c>
      <c r="K110" s="6">
        <f t="shared" si="10"/>
        <v>4598.871999074175</v>
      </c>
      <c r="L110" s="6">
        <f t="shared" si="10"/>
        <v>4399.533340589872</v>
      </c>
    </row>
    <row r="111" spans="1:12" ht="12.75">
      <c r="A111" s="2">
        <f>+'Tr.Rec. AA-Cons'!A111</f>
        <v>41547</v>
      </c>
      <c r="B111" s="3">
        <f>+'Tr.Rec. AA-Cons'!D111</f>
        <v>154601.32104896934</v>
      </c>
      <c r="C111" s="3">
        <f>+'Tr.Rec. AA-Mod'!D111</f>
        <v>157165.10694899614</v>
      </c>
      <c r="D111" s="3">
        <f>+'Tr.Rec. AA-Mod'!E111</f>
        <v>133487.59595036253</v>
      </c>
      <c r="E111" s="3">
        <f>+'Tr.Rec. AA-Cons'!F111</f>
        <v>1231.3313924206013</v>
      </c>
      <c r="F111" s="3">
        <f>+'Tr.Rec. AA-Mod'!F111</f>
        <v>2003.439576619683</v>
      </c>
      <c r="G111" s="3">
        <f>+'Tr.Rec. AA-Mod'!G111</f>
        <v>2903.60302219211</v>
      </c>
      <c r="H111" s="23">
        <f>+'Tr.Rec. AA-Cons'!H111</f>
        <v>0.21113725098606828</v>
      </c>
      <c r="I111" s="23">
        <f>+'Tr.Rec. AA-Mod'!H111</f>
        <v>0.23677510998633622</v>
      </c>
      <c r="J111" s="6">
        <f aca="true" t="shared" si="11" ref="J111:L112">STDEVP(B102:B113)</f>
        <v>4636.708982332553</v>
      </c>
      <c r="K111" s="6">
        <f t="shared" si="11"/>
        <v>4814.7189639491935</v>
      </c>
      <c r="L111" s="6">
        <f t="shared" si="11"/>
        <v>4790.851580560988</v>
      </c>
    </row>
    <row r="112" spans="1:12" ht="12.75">
      <c r="A112" s="2">
        <f>+'Tr.Rec. AA-Cons'!A112</f>
        <v>41578</v>
      </c>
      <c r="B112" s="3">
        <f>+'Tr.Rec. AA-Cons'!D112</f>
        <v>158930.8899284623</v>
      </c>
      <c r="C112" s="3">
        <f>+'Tr.Rec. AA-Mod'!D112</f>
        <v>162176.50913287676</v>
      </c>
      <c r="D112" s="3">
        <f>+'Tr.Rec. AA-Mod'!E112</f>
        <v>138412.76471061842</v>
      </c>
      <c r="E112" s="3">
        <f>+'Tr.Rec. AA-Cons'!F112</f>
        <v>4329.568879492959</v>
      </c>
      <c r="F112" s="3">
        <f>+'Tr.Rec. AA-Mod'!F112</f>
        <v>5011.402183880622</v>
      </c>
      <c r="G112" s="3">
        <f>+'Tr.Rec. AA-Mod'!G112</f>
        <v>4925.168760255881</v>
      </c>
      <c r="H112" s="23">
        <f>+'Tr.Rec. AA-Cons'!H112</f>
        <v>0.20518125217843886</v>
      </c>
      <c r="I112" s="23">
        <f>+'Tr.Rec. AA-Mod'!H112</f>
        <v>0.23763744422258348</v>
      </c>
      <c r="J112" s="6">
        <f t="shared" si="11"/>
        <v>4277.22927424354</v>
      </c>
      <c r="K112" s="6">
        <f t="shared" si="11"/>
        <v>4577.093627260037</v>
      </c>
      <c r="L112" s="6">
        <f t="shared" si="11"/>
        <v>4767.642481358649</v>
      </c>
    </row>
    <row r="113" spans="1:12" ht="12.75">
      <c r="A113" s="2">
        <f>+'Tr.Rec. AA-Cons'!A113</f>
        <v>41607</v>
      </c>
      <c r="B113" s="3">
        <f>+'Tr.Rec. AA-Cons'!D113</f>
        <v>160078.2244634958</v>
      </c>
      <c r="C113" s="3">
        <f>+'Tr.Rec. AA-Mod'!D113</f>
        <v>164039.26747810404</v>
      </c>
      <c r="D113" s="3">
        <f>+'Tr.Rec. AA-Mod'!E113</f>
        <v>140247.08571034463</v>
      </c>
      <c r="E113" s="3">
        <f>+'Tr.Rec. AA-Cons'!F113</f>
        <v>1147.3345350335003</v>
      </c>
      <c r="F113" s="3">
        <f>+'Tr.Rec. AA-Mod'!F113</f>
        <v>1862.758345227281</v>
      </c>
      <c r="G113" s="3">
        <f>+'Tr.Rec. AA-Mod'!G113</f>
        <v>1834.3209997262165</v>
      </c>
      <c r="H113" s="23">
        <f>+'Tr.Rec. AA-Cons'!H113</f>
        <v>0.19831138753151167</v>
      </c>
      <c r="I113" s="23">
        <f>+'Tr.Rec. AA-Mod'!H113</f>
        <v>0.23792181767759413</v>
      </c>
      <c r="J113" s="6">
        <f aca="true" t="shared" si="12" ref="J113:L114">STDEVP(B104:B115)</f>
        <v>3612.4493492773495</v>
      </c>
      <c r="K113" s="6">
        <f t="shared" si="12"/>
        <v>4132.761494851538</v>
      </c>
      <c r="L113" s="6">
        <f t="shared" si="12"/>
        <v>4573.591798827987</v>
      </c>
    </row>
    <row r="114" spans="1:12" ht="12.75">
      <c r="A114" s="2">
        <f>+'Tr.Rec. AA-Cons'!A114</f>
        <v>41638</v>
      </c>
      <c r="B114" s="3">
        <f>+'Tr.Rec. AA-Cons'!D114</f>
        <v>159513.6187095189</v>
      </c>
      <c r="C114" s="3">
        <f>+'Tr.Rec. AA-Mod'!D114</f>
        <v>163542.19610541916</v>
      </c>
      <c r="D114" s="3">
        <f>+'Tr.Rec. AA-Mod'!E114</f>
        <v>140082.7087341442</v>
      </c>
      <c r="E114" s="3">
        <f>+'Tr.Rec. AA-Cons'!F114</f>
        <v>-564.6057539769099</v>
      </c>
      <c r="F114" s="3">
        <f>+'Tr.Rec. AA-Mod'!F114</f>
        <v>-497.07137268487713</v>
      </c>
      <c r="G114" s="3">
        <f>+'Tr.Rec. AA-Mod'!G114</f>
        <v>-164.37697620043764</v>
      </c>
      <c r="H114" s="23">
        <f>+'Tr.Rec. AA-Cons'!H114</f>
        <v>0.1943090997537471</v>
      </c>
      <c r="I114" s="23">
        <f>+'Tr.Rec. AA-Mod'!H114</f>
        <v>0.23459487371274967</v>
      </c>
      <c r="J114" s="6">
        <f t="shared" si="12"/>
        <v>3089.4532909261648</v>
      </c>
      <c r="K114" s="6">
        <f t="shared" si="12"/>
        <v>3807.776431185633</v>
      </c>
      <c r="L114" s="6">
        <f t="shared" si="12"/>
        <v>4599.334951186375</v>
      </c>
    </row>
    <row r="115" spans="1:12" ht="12.75">
      <c r="A115" s="2">
        <f>+'Tr.Rec. AA-Cons'!A115</f>
        <v>41670</v>
      </c>
      <c r="B115" s="3">
        <f>+'Tr.Rec. AA-Cons'!D115</f>
        <v>158951.69567202296</v>
      </c>
      <c r="C115" s="3">
        <f>+'Tr.Rec. AA-Mod'!D115</f>
        <v>162594.93499029436</v>
      </c>
      <c r="D115" s="3">
        <f>+'Tr.Rec. AA-Mod'!E115</f>
        <v>138972.145706798</v>
      </c>
      <c r="E115" s="3">
        <f>+'Tr.Rec. AA-Cons'!F115</f>
        <v>-561.9230374959297</v>
      </c>
      <c r="F115" s="3">
        <f>+'Tr.Rec. AA-Mod'!F115</f>
        <v>-947.2611151247984</v>
      </c>
      <c r="G115" s="3">
        <f>+'Tr.Rec. AA-Mod'!G115</f>
        <v>-1110.5630273461866</v>
      </c>
      <c r="H115" s="23">
        <f>+'Tr.Rec. AA-Cons'!H115</f>
        <v>0.19979549965224952</v>
      </c>
      <c r="I115" s="23">
        <f>+'Tr.Rec. AA-Mod'!H115</f>
        <v>0.23622789283496348</v>
      </c>
      <c r="J115" s="6">
        <f aca="true" t="shared" si="13" ref="J115:L116">STDEVP(B106:B117)</f>
        <v>3018.1209912281606</v>
      </c>
      <c r="K115" s="6">
        <f t="shared" si="13"/>
        <v>3816.787369236668</v>
      </c>
      <c r="L115" s="6">
        <f t="shared" si="13"/>
        <v>4716.513106054021</v>
      </c>
    </row>
    <row r="116" spans="1:12" ht="12.75">
      <c r="A116" s="2">
        <f>+'Tr.Rec. AA-Cons'!A116</f>
        <v>41698</v>
      </c>
      <c r="B116" s="3">
        <f>+'Tr.Rec. AA-Cons'!D116</f>
        <v>160423.90366515506</v>
      </c>
      <c r="C116" s="3">
        <f>+'Tr.Rec. AA-Mod'!D116</f>
        <v>164502.94691022052</v>
      </c>
      <c r="D116" s="3">
        <f>+'Tr.Rec. AA-Mod'!E116</f>
        <v>142289.01275685697</v>
      </c>
      <c r="E116" s="3">
        <f>+'Tr.Rec. AA-Cons'!F116</f>
        <v>1472.2079931320914</v>
      </c>
      <c r="F116" s="3">
        <f>+'Tr.Rec. AA-Mod'!F116</f>
        <v>1908.0119199261535</v>
      </c>
      <c r="G116" s="3">
        <f>+'Tr.Rec. AA-Mod'!G116</f>
        <v>3316.867050058965</v>
      </c>
      <c r="H116" s="23">
        <f>+'Tr.Rec. AA-Cons'!H116</f>
        <v>0.18134890908298096</v>
      </c>
      <c r="I116" s="23">
        <f>+'Tr.Rec. AA-Mod'!H116</f>
        <v>0.22213934153363546</v>
      </c>
      <c r="J116" s="6">
        <f t="shared" si="13"/>
        <v>3189.1729340036427</v>
      </c>
      <c r="K116" s="6">
        <f t="shared" si="13"/>
        <v>3975.3471223204465</v>
      </c>
      <c r="L116" s="6">
        <f t="shared" si="13"/>
        <v>4757.090322482716</v>
      </c>
    </row>
    <row r="117" spans="1:12" ht="12.75">
      <c r="A117" s="2">
        <f>+'Tr.Rec. AA-Cons'!A117</f>
        <v>41729</v>
      </c>
      <c r="B117" s="3">
        <f>+'Tr.Rec. AA-Cons'!D117</f>
        <v>162262.65845525812</v>
      </c>
      <c r="C117" s="3">
        <f>+'Tr.Rec. AA-Mod'!D117</f>
        <v>166190.4630166189</v>
      </c>
      <c r="D117" s="3">
        <f>+'Tr.Rec. AA-Mod'!E117</f>
        <v>143482.93750292892</v>
      </c>
      <c r="E117" s="3">
        <f>+'Tr.Rec. AA-Cons'!F117</f>
        <v>1838.754790103063</v>
      </c>
      <c r="F117" s="3">
        <f>+'Tr.Rec. AA-Mod'!F117</f>
        <v>1687.5161063983687</v>
      </c>
      <c r="G117" s="3">
        <f>+'Tr.Rec. AA-Mod'!G117</f>
        <v>1193.924746071949</v>
      </c>
      <c r="H117" s="23">
        <f>+'Tr.Rec. AA-Cons'!H117</f>
        <v>0.18779720952329182</v>
      </c>
      <c r="I117" s="23">
        <f>+'Tr.Rec. AA-Mod'!H117</f>
        <v>0.22707525513689952</v>
      </c>
      <c r="J117" s="6">
        <f aca="true" t="shared" si="14" ref="J117:L118">STDEVP(B108:B119)</f>
        <v>3979.1916873004066</v>
      </c>
      <c r="K117" s="6">
        <f t="shared" si="14"/>
        <v>4789.442613039304</v>
      </c>
      <c r="L117" s="6">
        <f t="shared" si="14"/>
        <v>5468.378414892839</v>
      </c>
    </row>
    <row r="118" spans="1:12" ht="12.75">
      <c r="A118" s="2">
        <f>+'Tr.Rec. AA-Cons'!A118</f>
        <v>41759</v>
      </c>
      <c r="B118" s="3">
        <f>+'Tr.Rec. AA-Cons'!D118</f>
        <v>162621.91950233263</v>
      </c>
      <c r="C118" s="3">
        <f>+'Tr.Rec. AA-Mod'!D118</f>
        <v>166362.70992220897</v>
      </c>
      <c r="D118" s="3">
        <f>+'Tr.Rec. AA-Mod'!E118</f>
        <v>143493.81351280652</v>
      </c>
      <c r="E118" s="3">
        <f>+'Tr.Rec. AA-Cons'!F118</f>
        <v>359.26104707451304</v>
      </c>
      <c r="F118" s="3">
        <f>+'Tr.Rec. AA-Mod'!F118</f>
        <v>172.2469055900874</v>
      </c>
      <c r="G118" s="3">
        <f>+'Tr.Rec. AA-Mod'!G118</f>
        <v>10.876009877596516</v>
      </c>
      <c r="H118" s="23">
        <f>+'Tr.Rec. AA-Cons'!H118</f>
        <v>0.191281059895261</v>
      </c>
      <c r="I118" s="23">
        <f>+'Tr.Rec. AA-Mod'!H118</f>
        <v>0.22868896409402462</v>
      </c>
      <c r="J118" s="6">
        <f t="shared" si="14"/>
        <v>4521.004841293323</v>
      </c>
      <c r="K118" s="6">
        <f t="shared" si="14"/>
        <v>5279.562625057562</v>
      </c>
      <c r="L118" s="6">
        <f t="shared" si="14"/>
        <v>5551.546093855793</v>
      </c>
    </row>
    <row r="119" spans="1:12" ht="12.75">
      <c r="A119" s="2">
        <f>+'Tr.Rec. AA-Cons'!A119</f>
        <v>41789</v>
      </c>
      <c r="B119" s="3">
        <f>+'Tr.Rec. AA-Cons'!D119</f>
        <v>166868.6358901953</v>
      </c>
      <c r="C119" s="3">
        <f>+'Tr.Rec. AA-Mod'!D119</f>
        <v>171351.07515043757</v>
      </c>
      <c r="D119" s="3">
        <f>+'Tr.Rec. AA-Mod'!E119</f>
        <v>148074.95077370183</v>
      </c>
      <c r="E119" s="3">
        <f>+'Tr.Rec. AA-Cons'!F119</f>
        <v>4246.71638786266</v>
      </c>
      <c r="F119" s="3">
        <f>+'Tr.Rec. AA-Mod'!F119</f>
        <v>4988.365228228591</v>
      </c>
      <c r="G119" s="3">
        <f>+'Tr.Rec. AA-Mod'!G119</f>
        <v>4581.13726089531</v>
      </c>
      <c r="H119" s="23">
        <f>+'Tr.Rec. AA-Cons'!H119</f>
        <v>0.18793685116493464</v>
      </c>
      <c r="I119" s="23">
        <f>+'Tr.Rec. AA-Mod'!H119</f>
        <v>0.2327612437673574</v>
      </c>
      <c r="J119" s="6">
        <f aca="true" t="shared" si="15" ref="J119:L120">STDEVP(B110:B121)</f>
        <v>5062.428135511819</v>
      </c>
      <c r="K119" s="6">
        <f t="shared" si="15"/>
        <v>5728.00155260566</v>
      </c>
      <c r="L119" s="6">
        <f t="shared" si="15"/>
        <v>5433.352934365745</v>
      </c>
    </row>
    <row r="120" spans="1:12" ht="12.75">
      <c r="A120" s="2">
        <f>+'Tr.Rec. AA-Cons'!A120</f>
        <v>41820</v>
      </c>
      <c r="B120" s="3">
        <f>+'Tr.Rec. AA-Cons'!D120</f>
        <v>169022.80644793482</v>
      </c>
      <c r="C120" s="3">
        <f>+'Tr.Rec. AA-Mod'!D120</f>
        <v>173471.0787896549</v>
      </c>
      <c r="D120" s="3">
        <f>+'Tr.Rec. AA-Mod'!E120</f>
        <v>149364.14497671011</v>
      </c>
      <c r="E120" s="3">
        <f>+'Tr.Rec. AA-Cons'!F120</f>
        <v>2154.1705577395333</v>
      </c>
      <c r="F120" s="3">
        <f>+'Tr.Rec. AA-Mod'!F120</f>
        <v>2120.0036392173206</v>
      </c>
      <c r="G120" s="3">
        <f>+'Tr.Rec. AA-Mod'!G120</f>
        <v>1289.1942030082864</v>
      </c>
      <c r="H120" s="23">
        <f>+'Tr.Rec. AA-Cons'!H120</f>
        <v>0.19658661471224703</v>
      </c>
      <c r="I120" s="23">
        <f>+'Tr.Rec. AA-Mod'!H120</f>
        <v>0.24106933812944775</v>
      </c>
      <c r="J120" s="6">
        <f t="shared" si="15"/>
        <v>5786.8335245874</v>
      </c>
      <c r="K120" s="6">
        <f t="shared" si="15"/>
        <v>6216.5063898332055</v>
      </c>
      <c r="L120" s="6">
        <f t="shared" si="15"/>
        <v>4972.337209591491</v>
      </c>
    </row>
    <row r="121" spans="1:12" ht="12.75">
      <c r="A121" s="2">
        <f>+'Tr.Rec. AA-Cons'!A121</f>
        <v>41851</v>
      </c>
      <c r="B121" s="3">
        <f>+'Tr.Rec. AA-Cons'!D121</f>
        <v>170795.20392000623</v>
      </c>
      <c r="C121" s="3">
        <f>+'Tr.Rec. AA-Mod'!D121</f>
        <v>175167.0268972489</v>
      </c>
      <c r="D121" s="3">
        <f>+'Tr.Rec. AA-Mod'!E121</f>
        <v>147670.53243986925</v>
      </c>
      <c r="E121" s="3">
        <f>+'Tr.Rec. AA-Cons'!F121</f>
        <v>1772.3974720714032</v>
      </c>
      <c r="F121" s="3">
        <f>+'Tr.Rec. AA-Mod'!F121</f>
        <v>1695.948107594013</v>
      </c>
      <c r="G121" s="3">
        <f>+'Tr.Rec. AA-Mod'!G121</f>
        <v>-1693.6125368408684</v>
      </c>
      <c r="H121" s="23">
        <f>+'Tr.Rec. AA-Cons'!H121</f>
        <v>0.2312467148013697</v>
      </c>
      <c r="I121" s="23">
        <f>+'Tr.Rec. AA-Mod'!H121</f>
        <v>0.2749649445737965</v>
      </c>
      <c r="J121" s="6">
        <f aca="true" t="shared" si="16" ref="J121:L122">STDEVP(B112:B123)</f>
        <v>6168.953432030179</v>
      </c>
      <c r="K121" s="6">
        <f t="shared" si="16"/>
        <v>6575.501905967853</v>
      </c>
      <c r="L121" s="6">
        <f t="shared" si="16"/>
        <v>4870.46455951836</v>
      </c>
    </row>
    <row r="122" spans="1:12" ht="12.75">
      <c r="A122" s="2">
        <f>+'Tr.Rec. AA-Cons'!A122</f>
        <v>41880</v>
      </c>
      <c r="B122" s="3">
        <f>+'Tr.Rec. AA-Cons'!D122</f>
        <v>175628.75362894626</v>
      </c>
      <c r="C122" s="3">
        <f>+'Tr.Rec. AA-Mod'!D122</f>
        <v>180014.267028312</v>
      </c>
      <c r="D122" s="3">
        <f>+'Tr.Rec. AA-Mod'!E122</f>
        <v>150988.81561985845</v>
      </c>
      <c r="E122" s="3">
        <f>+'Tr.Rec. AA-Cons'!F122</f>
        <v>4833.5497089400305</v>
      </c>
      <c r="F122" s="3">
        <f>+'Tr.Rec. AA-Mod'!F122</f>
        <v>4847.240131063096</v>
      </c>
      <c r="G122" s="3">
        <f>+'Tr.Rec. AA-Mod'!G122</f>
        <v>3318.283179989201</v>
      </c>
      <c r="H122" s="23">
        <f>+'Tr.Rec. AA-Cons'!H122</f>
        <v>0.24639938009087814</v>
      </c>
      <c r="I122" s="23">
        <f>+'Tr.Rec. AA-Mod'!H122</f>
        <v>0.2902545140845356</v>
      </c>
      <c r="J122" s="6">
        <f t="shared" si="16"/>
        <v>6716.897220067999</v>
      </c>
      <c r="K122" s="6">
        <f t="shared" si="16"/>
        <v>7193.613157398627</v>
      </c>
      <c r="L122" s="6">
        <f t="shared" si="16"/>
        <v>4973.940961520993</v>
      </c>
    </row>
    <row r="123" spans="1:12" ht="12.75">
      <c r="A123" s="2">
        <f>+'Tr.Rec. AA-Cons'!A123</f>
        <v>41912</v>
      </c>
      <c r="B123" s="3">
        <f>+'Tr.Rec. AA-Cons'!D123</f>
        <v>176348.45367804662</v>
      </c>
      <c r="C123" s="3">
        <f>+'Tr.Rec. AA-Mod'!D123</f>
        <v>181556.39931064632</v>
      </c>
      <c r="D123" s="3">
        <f>+'Tr.Rec. AA-Mod'!E123</f>
        <v>153695.3607245397</v>
      </c>
      <c r="E123" s="3">
        <f>+'Tr.Rec. AA-Cons'!F123</f>
        <v>719.7000491003564</v>
      </c>
      <c r="F123" s="3">
        <f>+'Tr.Rec. AA-Mod'!F123</f>
        <v>1542.1322823343216</v>
      </c>
      <c r="G123" s="3">
        <f>+'Tr.Rec. AA-Mod'!G123</f>
        <v>2706.5451046812523</v>
      </c>
      <c r="H123" s="23">
        <f>+'Tr.Rec. AA-Cons'!H123</f>
        <v>0.22653092953506904</v>
      </c>
      <c r="I123" s="23">
        <f>+'Tr.Rec. AA-Mod'!H123</f>
        <v>0.278610385861066</v>
      </c>
      <c r="J123" s="6">
        <f aca="true" t="shared" si="17" ref="J123:L124">STDEVP(B114:B125)</f>
        <v>7435.8818424955</v>
      </c>
      <c r="K123" s="6">
        <f t="shared" si="17"/>
        <v>8076.520190453973</v>
      </c>
      <c r="L123" s="6">
        <f t="shared" si="17"/>
        <v>5563.281089231015</v>
      </c>
    </row>
    <row r="124" spans="1:12" ht="12.75">
      <c r="A124" s="2">
        <f>+'Tr.Rec. AA-Cons'!A124</f>
        <v>41943</v>
      </c>
      <c r="B124" s="3">
        <f>+'Tr.Rec. AA-Cons'!D124</f>
        <v>177431.69888470098</v>
      </c>
      <c r="C124" s="3">
        <f>+'Tr.Rec. AA-Mod'!D124</f>
        <v>182963.69800582185</v>
      </c>
      <c r="D124" s="3">
        <f>+'Tr.Rec. AA-Mod'!E124</f>
        <v>153105.99532220664</v>
      </c>
      <c r="E124" s="3">
        <f>+'Tr.Rec. AA-Cons'!F124</f>
        <v>1083.2452066543628</v>
      </c>
      <c r="F124" s="3">
        <f>+'Tr.Rec. AA-Mod'!F124</f>
        <v>1407.2986951755302</v>
      </c>
      <c r="G124" s="3">
        <f>+'Tr.Rec. AA-Mod'!G124</f>
        <v>-589.36540233306</v>
      </c>
      <c r="H124" s="23">
        <f>+'Tr.Rec. AA-Cons'!H124</f>
        <v>0.2432570356249435</v>
      </c>
      <c r="I124" s="23">
        <f>+'Tr.Rec. AA-Mod'!H124</f>
        <v>0.29857702683615206</v>
      </c>
      <c r="J124" s="6">
        <f t="shared" si="17"/>
        <v>7892.956853660262</v>
      </c>
      <c r="K124" s="6">
        <f t="shared" si="17"/>
        <v>8676.72357529034</v>
      </c>
      <c r="L124" s="6">
        <f t="shared" si="17"/>
        <v>5763.675391514054</v>
      </c>
    </row>
    <row r="125" spans="1:12" ht="12.75">
      <c r="A125" s="2">
        <f>+'Tr.Rec. AA-Cons'!A125</f>
        <v>41973</v>
      </c>
      <c r="B125" s="3">
        <f>+'Tr.Rec. AA-Cons'!D125</f>
        <v>180854.90596997665</v>
      </c>
      <c r="C125" s="3">
        <f>+'Tr.Rec. AA-Mod'!D125</f>
        <v>186901.73937167763</v>
      </c>
      <c r="D125" s="3">
        <f>+'Tr.Rec. AA-Mod'!E125</f>
        <v>157432.5201122834</v>
      </c>
      <c r="E125" s="3">
        <f>+'Tr.Rec. AA-Cons'!F125</f>
        <v>3423.2070852756733</v>
      </c>
      <c r="F125" s="3">
        <f>+'Tr.Rec. AA-Mod'!F125</f>
        <v>3938.041365855781</v>
      </c>
      <c r="G125" s="3">
        <f>+'Tr.Rec. AA-Mod'!G125</f>
        <v>4326.524790076772</v>
      </c>
      <c r="H125" s="23">
        <f>+'Tr.Rec. AA-Cons'!H125</f>
        <v>0.2342238585769323</v>
      </c>
      <c r="I125" s="23">
        <f>+'Tr.Rec. AA-Mod'!H125</f>
        <v>0.2946921925939421</v>
      </c>
      <c r="J125" s="6">
        <f aca="true" t="shared" si="18" ref="J125:L126">STDEVP(B116:B127)</f>
        <v>8150.080383916971</v>
      </c>
      <c r="K125" s="6">
        <f t="shared" si="18"/>
        <v>9052.149216966276</v>
      </c>
      <c r="L125" s="6">
        <f t="shared" si="18"/>
        <v>6149.5390038550395</v>
      </c>
    </row>
    <row r="126" spans="1:12" ht="12.75">
      <c r="A126" s="2">
        <f>+'Tr.Rec. AA-Cons'!A126</f>
        <v>42004</v>
      </c>
      <c r="B126" s="3">
        <f>+'Tr.Rec. AA-Cons'!D126</f>
        <v>182823.2002270235</v>
      </c>
      <c r="C126" s="3">
        <f>+'Tr.Rec. AA-Mod'!D126</f>
        <v>189080.5777710108</v>
      </c>
      <c r="D126" s="3">
        <f>+'Tr.Rec. AA-Mod'!E126</f>
        <v>157706.9691052565</v>
      </c>
      <c r="E126" s="3">
        <f>+'Tr.Rec. AA-Cons'!F126</f>
        <v>1968.2942570468585</v>
      </c>
      <c r="F126" s="3">
        <f>+'Tr.Rec. AA-Mod'!F126</f>
        <v>2178.838399333181</v>
      </c>
      <c r="G126" s="3">
        <f>+'Tr.Rec. AA-Mod'!G126</f>
        <v>274.4489929730771</v>
      </c>
      <c r="H126" s="23">
        <f>+'Tr.Rec. AA-Cons'!H126</f>
        <v>0.2511623112176704</v>
      </c>
      <c r="I126" s="23">
        <f>+'Tr.Rec. AA-Mod'!H126</f>
        <v>0.3137360866575434</v>
      </c>
      <c r="J126" s="6">
        <f t="shared" si="18"/>
        <v>8215.606818775574</v>
      </c>
      <c r="K126" s="6">
        <f t="shared" si="18"/>
        <v>9276.353209928964</v>
      </c>
      <c r="L126" s="6">
        <f t="shared" si="18"/>
        <v>7532.672938135954</v>
      </c>
    </row>
    <row r="127" spans="1:12" ht="12.75">
      <c r="A127" s="2">
        <f>+'Tr.Rec. AA-Cons'!A127</f>
        <v>42035</v>
      </c>
      <c r="B127" s="3">
        <f>+'Tr.Rec. AA-Cons'!D127</f>
        <v>185801.70480783167</v>
      </c>
      <c r="C127" s="3">
        <f>+'Tr.Rec. AA-Mod'!D127</f>
        <v>192593.57461542913</v>
      </c>
      <c r="D127" s="3">
        <f>+'Tr.Rec. AA-Mod'!E127</f>
        <v>163038.35285227536</v>
      </c>
      <c r="E127" s="3">
        <f>+'Tr.Rec. AA-Cons'!F127</f>
        <v>2978.504580808163</v>
      </c>
      <c r="F127" s="3">
        <f>+'Tr.Rec. AA-Mod'!F127</f>
        <v>3512.996844418318</v>
      </c>
      <c r="G127" s="3">
        <f>+'Tr.Rec. AA-Mod'!G127</f>
        <v>5331.383747018874</v>
      </c>
      <c r="H127" s="23">
        <f>+'Tr.Rec. AA-Cons'!H127</f>
        <v>0.227633519555563</v>
      </c>
      <c r="I127" s="23">
        <f>+'Tr.Rec. AA-Mod'!H127</f>
        <v>0.2955522176315375</v>
      </c>
      <c r="J127" s="6">
        <f aca="true" t="shared" si="19" ref="J127:L128">STDEVP(B118:B129)</f>
        <v>8138.091464308086</v>
      </c>
      <c r="K127" s="6">
        <f t="shared" si="19"/>
        <v>9291.914118621225</v>
      </c>
      <c r="L127" s="6">
        <f t="shared" si="19"/>
        <v>8777.26401957409</v>
      </c>
    </row>
    <row r="128" spans="1:12" ht="12.75">
      <c r="A128" s="2">
        <f>+'Tr.Rec. AA-Cons'!A128</f>
        <v>42062</v>
      </c>
      <c r="B128" s="3">
        <f>+'Tr.Rec. AA-Cons'!D128</f>
        <v>187451.8559024111</v>
      </c>
      <c r="C128" s="3">
        <f>+'Tr.Rec. AA-Mod'!D128</f>
        <v>194671.57322720223</v>
      </c>
      <c r="D128" s="3">
        <f>+'Tr.Rec. AA-Mod'!E128</f>
        <v>169949.83487097797</v>
      </c>
      <c r="E128" s="3">
        <f>+'Tr.Rec. AA-Cons'!F128</f>
        <v>1650.151094579429</v>
      </c>
      <c r="F128" s="3">
        <f>+'Tr.Rec. AA-Mod'!F128</f>
        <v>2077.9986117731023</v>
      </c>
      <c r="G128" s="3">
        <f>+'Tr.Rec. AA-Mod'!G128</f>
        <v>6911.482018702605</v>
      </c>
      <c r="H128" s="23">
        <f>+'Tr.Rec. AA-Cons'!H128</f>
        <v>0.17502021031433124</v>
      </c>
      <c r="I128" s="23">
        <f>+'Tr.Rec. AA-Mod'!H128</f>
        <v>0.24721738356224265</v>
      </c>
      <c r="J128" s="6">
        <f t="shared" si="19"/>
        <v>7258.512870428126</v>
      </c>
      <c r="K128" s="6">
        <f t="shared" si="19"/>
        <v>8355.669082013655</v>
      </c>
      <c r="L128" s="6">
        <f t="shared" si="19"/>
        <v>8823.391838503216</v>
      </c>
    </row>
    <row r="129" spans="1:12" ht="12.75">
      <c r="A129" s="2">
        <v>42094</v>
      </c>
      <c r="B129" s="3">
        <f>+'Tr.Rec. AA-Cons'!D129</f>
        <v>189054.1406468716</v>
      </c>
      <c r="C129" s="3">
        <f>+'Tr.Rec. AA-Mod'!D129</f>
        <v>196504.08236672005</v>
      </c>
      <c r="D129" s="3">
        <f>+'Tr.Rec. AA-Mod'!E129</f>
        <v>173472.69996550094</v>
      </c>
      <c r="E129" s="3">
        <f>+'Tr.Rec. AA-Cons'!F129</f>
        <v>1602.284744460485</v>
      </c>
      <c r="F129" s="3">
        <f>+'Tr.Rec. AA-Mod'!F129</f>
        <v>1832.509139517817</v>
      </c>
      <c r="G129" s="3">
        <f>+'Tr.Rec. AA-Mod'!G129</f>
        <v>3522.8650945229747</v>
      </c>
      <c r="H129" s="23">
        <f>+'Tr.Rec. AA-Cons'!H129</f>
        <v>0.1558144068137064</v>
      </c>
      <c r="I129" s="23">
        <f>+'Tr.Rec. AA-Mod'!H129</f>
        <v>0.23031382401219114</v>
      </c>
      <c r="J129" s="6">
        <f aca="true" t="shared" si="20" ref="J129:L130">STDEVP(B120:B131)</f>
        <v>6532.282141302547</v>
      </c>
      <c r="K129" s="6">
        <f t="shared" si="20"/>
        <v>7665.970867238903</v>
      </c>
      <c r="L129" s="6">
        <f t="shared" si="20"/>
        <v>9075.584737539903</v>
      </c>
    </row>
    <row r="130" spans="1:12" ht="12.75">
      <c r="A130" s="2">
        <v>42124</v>
      </c>
      <c r="B130" s="3">
        <f>+'Tr.Rec. AA-Cons'!D130</f>
        <v>186782.37163344337</v>
      </c>
      <c r="C130" s="3">
        <f>+'Tr.Rec. AA-Mod'!D130</f>
        <v>193805.74139070077</v>
      </c>
      <c r="D130" s="3">
        <f>+'Tr.Rec. AA-Mod'!E130</f>
        <v>170446.01006721723</v>
      </c>
      <c r="E130" s="3">
        <f>+'Tr.Rec. AA-Cons'!F130</f>
        <v>-2271.7690134282166</v>
      </c>
      <c r="F130" s="3">
        <f>+'Tr.Rec. AA-Mod'!F130</f>
        <v>-2698.3409760192735</v>
      </c>
      <c r="G130" s="3">
        <f>+'Tr.Rec. AA-Mod'!G130</f>
        <v>-3026.6898982837156</v>
      </c>
      <c r="H130" s="23">
        <f>+'Tr.Rec. AA-Cons'!H130</f>
        <v>0.16336361566226154</v>
      </c>
      <c r="I130" s="23">
        <f>+'Tr.Rec. AA-Mod'!H130</f>
        <v>0.23359731323483546</v>
      </c>
      <c r="J130" s="6">
        <f t="shared" si="20"/>
        <v>5528.092341874631</v>
      </c>
      <c r="K130" s="6">
        <f t="shared" si="20"/>
        <v>6581.083351801795</v>
      </c>
      <c r="L130" s="6">
        <f t="shared" si="20"/>
        <v>8656.734293545867</v>
      </c>
    </row>
    <row r="131" spans="1:12" ht="12.75">
      <c r="A131" s="2">
        <v>42153</v>
      </c>
      <c r="B131" s="3">
        <f>+'Tr.Rec. AA-Cons'!D131</f>
        <v>186972.5122704315</v>
      </c>
      <c r="C131" s="3">
        <f>+'Tr.Rec. AA-Mod'!D131</f>
        <v>194544.74140713716</v>
      </c>
      <c r="D131" s="3">
        <f>+'Tr.Rec. AA-Mod'!E131</f>
        <v>172007.15512627436</v>
      </c>
      <c r="E131" s="3">
        <f>+'Tr.Rec. AA-Cons'!F131</f>
        <v>190.1406369881297</v>
      </c>
      <c r="F131" s="3">
        <f>+'Tr.Rec. AA-Mod'!F131</f>
        <v>739.0000164363883</v>
      </c>
      <c r="G131" s="3">
        <f>+'Tr.Rec. AA-Mod'!G131</f>
        <v>1561.145059057133</v>
      </c>
      <c r="H131" s="23">
        <f>+'Tr.Rec. AA-Cons'!H131</f>
        <v>0.14965357144157143</v>
      </c>
      <c r="I131" s="23">
        <f>+'Tr.Rec. AA-Mod'!H131</f>
        <v>0.22537586280862798</v>
      </c>
      <c r="J131" s="6">
        <f aca="true" t="shared" si="21" ref="J131:L132">STDEVP(B122:B133)</f>
        <v>4502.958874791245</v>
      </c>
      <c r="K131" s="6">
        <f t="shared" si="21"/>
        <v>5438.491632379186</v>
      </c>
      <c r="L131" s="6">
        <f t="shared" si="21"/>
        <v>7841.3278248234965</v>
      </c>
    </row>
    <row r="132" spans="1:12" ht="12.75">
      <c r="A132" s="2">
        <v>42185</v>
      </c>
      <c r="B132" s="3">
        <f>+'Tr.Rec. AA-Cons'!D132</f>
        <v>184060.49193902046</v>
      </c>
      <c r="C132" s="3">
        <f>+'Tr.Rec. AA-Mod'!D132</f>
        <v>190851.20333356975</v>
      </c>
      <c r="D132" s="3">
        <f>+'Tr.Rec. AA-Mod'!E132</f>
        <v>166784.34232968325</v>
      </c>
      <c r="E132" s="3">
        <f>+'Tr.Rec. AA-Cons'!F132</f>
        <v>-2912.0203314110404</v>
      </c>
      <c r="F132" s="3">
        <f>+'Tr.Rec. AA-Mod'!F132</f>
        <v>-3693.5380735674116</v>
      </c>
      <c r="G132" s="3">
        <f>+'Tr.Rec. AA-Mod'!G132</f>
        <v>-5222.812796591112</v>
      </c>
      <c r="H132" s="23">
        <f>+'Tr.Rec. AA-Cons'!H132</f>
        <v>0.1727614960933721</v>
      </c>
      <c r="I132" s="23">
        <f>+'Tr.Rec. AA-Mod'!H132</f>
        <v>0.24066861003886508</v>
      </c>
      <c r="J132" s="6">
        <f t="shared" si="21"/>
        <v>3856.485333947426</v>
      </c>
      <c r="K132" s="6">
        <f t="shared" si="21"/>
        <v>4577.554327596349</v>
      </c>
      <c r="L132" s="6">
        <f t="shared" si="21"/>
        <v>7008.255733326397</v>
      </c>
    </row>
    <row r="133" spans="1:12" ht="12.75">
      <c r="A133" s="2">
        <v>42216</v>
      </c>
      <c r="B133" s="3">
        <f>+'Tr.Rec. AA-Cons'!D133</f>
        <v>186867.165694701</v>
      </c>
      <c r="C133" s="3">
        <f>+'Tr.Rec. AA-Mod'!D133</f>
        <v>194205.9533904879</v>
      </c>
      <c r="D133" s="3">
        <f>+'Tr.Rec. AA-Mod'!E133</f>
        <v>169447.84481149924</v>
      </c>
      <c r="E133" s="3">
        <f>+'Tr.Rec. AA-Cons'!F133</f>
        <v>2806.673755680531</v>
      </c>
      <c r="F133" s="3">
        <f>+'Tr.Rec. AA-Mod'!F133</f>
        <v>3354.7500569181575</v>
      </c>
      <c r="G133" s="3">
        <f>+'Tr.Rec. AA-Mod'!G133</f>
        <v>2663.5024818159873</v>
      </c>
      <c r="H133" s="23">
        <f>+'Tr.Rec. AA-Cons'!H133</f>
        <v>0.1741932088320175</v>
      </c>
      <c r="I133" s="23">
        <f>+'Tr.Rec. AA-Mod'!H133</f>
        <v>0.24758108578988658</v>
      </c>
      <c r="J133" s="6">
        <f aca="true" t="shared" si="22" ref="J133:L134">STDEVP(B124:B135)</f>
        <v>3106.584525644633</v>
      </c>
      <c r="K133" s="6">
        <f t="shared" si="22"/>
        <v>3675.781749736789</v>
      </c>
      <c r="L133" s="6">
        <f t="shared" si="22"/>
        <v>6625.836520555546</v>
      </c>
    </row>
    <row r="134" spans="1:12" ht="12.75">
      <c r="A134" s="2">
        <v>42247</v>
      </c>
      <c r="B134" s="3">
        <f>+'Tr.Rec. AA-Cons'!D134</f>
        <v>184170.0290249155</v>
      </c>
      <c r="C134" s="3">
        <f>+'Tr.Rec. AA-Mod'!D134</f>
        <v>189575.94044851017</v>
      </c>
      <c r="D134" s="3">
        <f>+'Tr.Rec. AA-Mod'!E134</f>
        <v>160442.93232617585</v>
      </c>
      <c r="E134" s="3">
        <f>+'Tr.Rec. AA-Cons'!F134</f>
        <v>-2697.136669785483</v>
      </c>
      <c r="F134" s="3">
        <f>+'Tr.Rec. AA-Mod'!F134</f>
        <v>-4630.012941977737</v>
      </c>
      <c r="G134" s="3">
        <f>+'Tr.Rec. AA-Mod'!G134</f>
        <v>-9004.91248532338</v>
      </c>
      <c r="H134" s="23">
        <f>+'Tr.Rec. AA-Cons'!H134</f>
        <v>0.23727096698739647</v>
      </c>
      <c r="I134" s="23">
        <f>+'Tr.Rec. AA-Mod'!H134</f>
        <v>0.29133008122334303</v>
      </c>
      <c r="J134" s="6">
        <f t="shared" si="22"/>
        <v>2380.132970681448</v>
      </c>
      <c r="K134" s="6">
        <f t="shared" si="22"/>
        <v>2762.12414848699</v>
      </c>
      <c r="L134" s="6">
        <f t="shared" si="22"/>
        <v>5721.468214554408</v>
      </c>
    </row>
    <row r="135" spans="1:12" ht="12.75">
      <c r="A135" s="2">
        <v>42277</v>
      </c>
      <c r="B135" s="3">
        <f>+'Tr.Rec. AA-Cons'!D135</f>
        <v>186255.49015477972</v>
      </c>
      <c r="C135" s="3">
        <f>+'Tr.Rec. AA-Mod'!D135</f>
        <v>191461.99340178087</v>
      </c>
      <c r="D135" s="3">
        <f>+'Tr.Rec. AA-Mod'!E135</f>
        <v>157333.92347874105</v>
      </c>
      <c r="E135" s="3">
        <f>+'Tr.Rec. AA-Cons'!F135</f>
        <v>2085.461129864212</v>
      </c>
      <c r="F135" s="3">
        <f>+'Tr.Rec. AA-Mod'!F135</f>
        <v>1886.0529532707005</v>
      </c>
      <c r="G135" s="3">
        <f>+'Tr.Rec. AA-Mod'!G135</f>
        <v>-3109.0088474348013</v>
      </c>
      <c r="H135" s="23">
        <f>+'Tr.Rec. AA-Cons'!H135</f>
        <v>0.2892156667603867</v>
      </c>
      <c r="I135" s="23">
        <f>+'Tr.Rec. AA-Mod'!H135</f>
        <v>0.3412806992303983</v>
      </c>
      <c r="J135" s="6">
        <f aca="true" t="shared" si="23" ref="J135:L136">STDEVP(B126:B137)</f>
        <v>2272.277490415548</v>
      </c>
      <c r="K135" s="6">
        <f t="shared" si="23"/>
        <v>2551.6714785336953</v>
      </c>
      <c r="L135" s="6">
        <f t="shared" si="23"/>
        <v>5417.525976540803</v>
      </c>
    </row>
    <row r="136" spans="1:12" ht="12.75">
      <c r="A136" s="2">
        <v>42308</v>
      </c>
      <c r="B136" s="3">
        <f>+'Tr.Rec. AA-Cons'!D136</f>
        <v>189267.93260520734</v>
      </c>
      <c r="C136" s="3">
        <f>+'Tr.Rec. AA-Mod'!D136</f>
        <v>195081.2598436603</v>
      </c>
      <c r="D136" s="3">
        <f>+'Tr.Rec. AA-Mod'!E136</f>
        <v>166688.40403395466</v>
      </c>
      <c r="E136" s="3">
        <f>+'Tr.Rec. AA-Cons'!F136</f>
        <v>3012.442450427625</v>
      </c>
      <c r="F136" s="3">
        <f>+'Tr.Rec. AA-Mod'!F136</f>
        <v>3619.2664418794157</v>
      </c>
      <c r="G136" s="3">
        <f>+'Tr.Rec. AA-Mod'!G136</f>
        <v>9354.48055521361</v>
      </c>
      <c r="H136" s="23">
        <f>+'Tr.Rec. AA-Cons'!H136</f>
        <v>0.22579528571252672</v>
      </c>
      <c r="I136" s="23">
        <f>+'Tr.Rec. AA-Mod'!H136</f>
        <v>0.2839285580970563</v>
      </c>
      <c r="J136" s="6">
        <f t="shared" si="23"/>
        <v>2008.894888551279</v>
      </c>
      <c r="K136" s="6">
        <f t="shared" si="23"/>
        <v>2235.6717739840233</v>
      </c>
      <c r="L136" s="6">
        <f t="shared" si="23"/>
        <v>4733.132205484564</v>
      </c>
    </row>
    <row r="137" spans="1:12" ht="12.75">
      <c r="A137" s="2">
        <v>42338</v>
      </c>
      <c r="B137" s="3">
        <f>+'Tr.Rec. AA-Cons'!D137</f>
        <v>191144.30048120234</v>
      </c>
      <c r="C137" s="3">
        <f>+'Tr.Rec. AA-Mod'!D137</f>
        <v>197618.93082455383</v>
      </c>
      <c r="D137" s="3">
        <f>+'Tr.Rec. AA-Mod'!E137</f>
        <v>171701.00451337858</v>
      </c>
      <c r="E137" s="3">
        <f>+'Tr.Rec. AA-Cons'!F137</f>
        <v>1876.367875994998</v>
      </c>
      <c r="F137" s="3">
        <f>+'Tr.Rec. AA-Mod'!F137</f>
        <v>2537.670980893541</v>
      </c>
      <c r="G137" s="3">
        <f>+'Tr.Rec. AA-Mod'!G137</f>
        <v>5012.6004794239125</v>
      </c>
      <c r="H137" s="23">
        <f>+'Tr.Rec. AA-Cons'!H137</f>
        <v>0.1944329596782377</v>
      </c>
      <c r="I137" s="23">
        <f>+'Tr.Rec. AA-Mod'!H137</f>
        <v>0.25917926311175243</v>
      </c>
      <c r="J137" s="6">
        <f aca="true" t="shared" si="24" ref="J137:L138">STDEVP(B128:B139)</f>
        <v>2063.5323510651924</v>
      </c>
      <c r="K137" s="6">
        <f t="shared" si="24"/>
        <v>2213.311471079981</v>
      </c>
      <c r="L137" s="6">
        <f t="shared" si="24"/>
        <v>5093.570301930627</v>
      </c>
    </row>
    <row r="138" spans="1:12" ht="12.75">
      <c r="A138" s="2">
        <v>42368</v>
      </c>
      <c r="B138" s="3">
        <f>+'Tr.Rec. AA-Cons'!D138</f>
        <v>188897.0809480654</v>
      </c>
      <c r="C138" s="3">
        <f>+'Tr.Rec. AA-Mod'!D138</f>
        <v>195029.54548077064</v>
      </c>
      <c r="D138" s="3">
        <f>+'Tr.Rec. AA-Mod'!E138</f>
        <v>165701.61755342752</v>
      </c>
      <c r="E138" s="3">
        <f>+'Tr.Rec. AA-Cons'!F138</f>
        <v>-2247.2195331369294</v>
      </c>
      <c r="F138" s="3">
        <f>+'Tr.Rec. AA-Mod'!F138</f>
        <v>-2589.385343783186</v>
      </c>
      <c r="G138" s="3">
        <f>+'Tr.Rec. AA-Mod'!G138</f>
        <v>-5999.386959951051</v>
      </c>
      <c r="H138" s="23">
        <f>+'Tr.Rec. AA-Cons'!H138</f>
        <v>0.23195463394637894</v>
      </c>
      <c r="I138" s="23">
        <f>+'Tr.Rec. AA-Mod'!H138</f>
        <v>0.29327927927343134</v>
      </c>
      <c r="J138" s="6">
        <f t="shared" si="24"/>
        <v>2291.5083758498436</v>
      </c>
      <c r="K138" s="6">
        <f t="shared" si="24"/>
        <v>2297.129989529119</v>
      </c>
      <c r="L138" s="6">
        <f t="shared" si="24"/>
        <v>5454.779055484879</v>
      </c>
    </row>
    <row r="139" spans="1:12" ht="12.75">
      <c r="A139" s="2">
        <v>42399</v>
      </c>
      <c r="B139" s="3">
        <f>+'Tr.Rec. AA-Cons'!D139</f>
        <v>189665.50904994996</v>
      </c>
      <c r="C139" s="3">
        <f>+'Tr.Rec. AA-Mod'!D139</f>
        <v>194657.41497463806</v>
      </c>
      <c r="D139" s="3">
        <f>+'Tr.Rec. AA-Mod'!E139</f>
        <v>159419.02986067577</v>
      </c>
      <c r="E139" s="3">
        <f>+'Tr.Rec. AA-Cons'!F139</f>
        <v>768.4281018845504</v>
      </c>
      <c r="F139" s="3">
        <f>+'Tr.Rec. AA-Mod'!F139</f>
        <v>-372.13050613258383</v>
      </c>
      <c r="G139" s="3">
        <f>+'Tr.Rec. AA-Mod'!G139</f>
        <v>-6282.587692751753</v>
      </c>
      <c r="H139" s="23">
        <f>+'Tr.Rec. AA-Cons'!H139</f>
        <v>0.3024647918927419</v>
      </c>
      <c r="I139" s="23">
        <f>+'Tr.Rec. AA-Mod'!H139</f>
        <v>0.3523838511396229</v>
      </c>
      <c r="J139" s="6">
        <f aca="true" t="shared" si="25" ref="J139:L140">STDEVP(B130:B141)</f>
        <v>2575.1431835103917</v>
      </c>
      <c r="K139" s="6">
        <f t="shared" si="25"/>
        <v>2383.088727342614</v>
      </c>
      <c r="L139" s="6">
        <f t="shared" si="25"/>
        <v>5136.514569959916</v>
      </c>
    </row>
    <row r="140" spans="1:12" ht="12.75">
      <c r="A140" s="2">
        <v>42429</v>
      </c>
      <c r="B140" s="3">
        <f>+'Tr.Rec. AA-Cons'!D140</f>
        <v>191164.63970917065</v>
      </c>
      <c r="C140" s="3">
        <f>+'Tr.Rec. AA-Mod'!D140</f>
        <v>196281.66486536944</v>
      </c>
      <c r="D140" s="3">
        <f>+'Tr.Rec. AA-Mod'!E140</f>
        <v>158892.78851066588</v>
      </c>
      <c r="E140" s="3">
        <f>+'Tr.Rec. AA-Cons'!F140</f>
        <v>1499.130659220682</v>
      </c>
      <c r="F140" s="3">
        <f>+'Tr.Rec. AA-Mod'!F140</f>
        <v>1624.2498907313857</v>
      </c>
      <c r="G140" s="3">
        <f>+'Tr.Rec. AA-Mod'!G140</f>
        <v>-526.2413500098919</v>
      </c>
      <c r="H140" s="23">
        <f>+'Tr.Rec. AA-Cons'!H140</f>
        <v>0.32271851198504753</v>
      </c>
      <c r="I140" s="23">
        <f>+'Tr.Rec. AA-Mod'!H140</f>
        <v>0.3738887635470356</v>
      </c>
      <c r="J140" s="6">
        <f t="shared" si="25"/>
        <v>2600.890102839172</v>
      </c>
      <c r="K140" s="6">
        <f t="shared" si="25"/>
        <v>2399.0401389496265</v>
      </c>
      <c r="L140" s="6">
        <f t="shared" si="25"/>
        <v>4996.810048261233</v>
      </c>
    </row>
    <row r="141" spans="1:12" ht="12.75">
      <c r="A141" s="2">
        <v>42460</v>
      </c>
      <c r="B141" s="3">
        <f>+'Tr.Rec. AA-Cons'!D141</f>
        <v>192196.28245442355</v>
      </c>
      <c r="C141" s="3">
        <f>+'Tr.Rec. AA-Mod'!D141</f>
        <v>197375.88477815173</v>
      </c>
      <c r="D141" s="3">
        <f>+'Tr.Rec. AA-Mod'!E141</f>
        <v>160679.2422717911</v>
      </c>
      <c r="E141" s="3">
        <f>+'Tr.Rec. AA-Cons'!F141</f>
        <v>1031.6427452529024</v>
      </c>
      <c r="F141" s="3">
        <f>+'Tr.Rec. AA-Mod'!F141</f>
        <v>1094.2199127822823</v>
      </c>
      <c r="G141" s="3">
        <f>+'Tr.Rec. AA-Mod'!G141</f>
        <v>1786.4537611252163</v>
      </c>
      <c r="H141" s="23">
        <f>+'Tr.Rec. AA-Cons'!H141</f>
        <v>0.3151704018263246</v>
      </c>
      <c r="I141" s="23">
        <f>+'Tr.Rec. AA-Mod'!H141</f>
        <v>0.36696642506360644</v>
      </c>
      <c r="J141" s="6">
        <f aca="true" t="shared" si="26" ref="J141:L142">STDEVP(B132:B143)</f>
        <v>3133.6473546750844</v>
      </c>
      <c r="K141" s="6">
        <f t="shared" si="26"/>
        <v>2933.240264456208</v>
      </c>
      <c r="L141" s="6">
        <f t="shared" si="26"/>
        <v>4405.0470639185405</v>
      </c>
    </row>
    <row r="142" spans="1:12" ht="12.75">
      <c r="A142" s="2">
        <v>42489</v>
      </c>
      <c r="B142" s="3">
        <f>+'Tr.Rec. AA-Cons'!D142</f>
        <v>190210.43781181113</v>
      </c>
      <c r="C142" s="3">
        <f>+'Tr.Rec. AA-Mod'!D142</f>
        <v>195335.244994863</v>
      </c>
      <c r="D142" s="3">
        <f>+'Tr.Rec. AA-Mod'!E142</f>
        <v>160309.17702076084</v>
      </c>
      <c r="E142" s="3">
        <f>+'Tr.Rec. AA-Cons'!F142</f>
        <v>-1985.8446426124137</v>
      </c>
      <c r="F142" s="3">
        <f>+'Tr.Rec. AA-Mod'!F142</f>
        <v>-2040.6397832887305</v>
      </c>
      <c r="G142" s="3">
        <f>+'Tr.Rec. AA-Mod'!G142</f>
        <v>-370.0652510302607</v>
      </c>
      <c r="H142" s="23">
        <f>+'Tr.Rec. AA-Cons'!H142</f>
        <v>0.2990126079105029</v>
      </c>
      <c r="I142" s="23">
        <f>+'Tr.Rec. AA-Mod'!H142</f>
        <v>0.3502606797410215</v>
      </c>
      <c r="J142" s="6">
        <f t="shared" si="26"/>
        <v>3356.065300696419</v>
      </c>
      <c r="K142" s="6">
        <f t="shared" si="26"/>
        <v>3094.005945509564</v>
      </c>
      <c r="L142" s="6">
        <f t="shared" si="26"/>
        <v>4307.051937715809</v>
      </c>
    </row>
    <row r="143" spans="1:12" ht="12.75">
      <c r="A143" s="2">
        <v>42521</v>
      </c>
      <c r="B143" s="3">
        <f>+'Tr.Rec. AA-Cons'!D143</f>
        <v>195050.8814350637</v>
      </c>
      <c r="C143" s="3">
        <f>+'Tr.Rec. AA-Mod'!D143</f>
        <v>200426.71274229122</v>
      </c>
      <c r="D143" s="3">
        <f>+'Tr.Rec. AA-Mod'!E143</f>
        <v>164517.67174858437</v>
      </c>
      <c r="E143" s="3">
        <f>+'Tr.Rec. AA-Cons'!F143</f>
        <v>4840.443623252562</v>
      </c>
      <c r="F143" s="3">
        <f>+'Tr.Rec. AA-Mod'!F143</f>
        <v>5091.467747428222</v>
      </c>
      <c r="G143" s="3">
        <f>+'Tr.Rec. AA-Mod'!G143</f>
        <v>4208.494727823534</v>
      </c>
      <c r="H143" s="23">
        <f>+'Tr.Rec. AA-Cons'!H143</f>
        <v>0.30533209686479346</v>
      </c>
      <c r="I143" s="23">
        <f>+'Tr.Rec. AA-Mod'!H143</f>
        <v>0.35909040993706864</v>
      </c>
      <c r="J143" s="6">
        <f aca="true" t="shared" si="27" ref="J143:L144">STDEVP(B134:B145)</f>
        <v>4206.064100370688</v>
      </c>
      <c r="K143" s="6">
        <f t="shared" si="27"/>
        <v>3917.5540294717425</v>
      </c>
      <c r="L143" s="6">
        <f t="shared" si="27"/>
        <v>3888.5224796840475</v>
      </c>
    </row>
    <row r="144" spans="1:12" ht="12.75">
      <c r="A144" s="2">
        <v>42551</v>
      </c>
      <c r="B144" s="3">
        <f>+'Tr.Rec. AA-Cons'!D144</f>
        <v>196526.19410115384</v>
      </c>
      <c r="C144" s="3">
        <f>+'Tr.Rec. AA-Mod'!D144</f>
        <v>200797.01036891885</v>
      </c>
      <c r="D144" s="3">
        <f>+'Tr.Rec. AA-Mod'!E144</f>
        <v>161884.5699531074</v>
      </c>
      <c r="E144" s="3">
        <f>+'Tr.Rec. AA-Cons'!F144</f>
        <v>1475.312666090147</v>
      </c>
      <c r="F144" s="3">
        <f>+'Tr.Rec. AA-Mod'!F144</f>
        <v>370.29762662763824</v>
      </c>
      <c r="G144" s="3">
        <f>+'Tr.Rec. AA-Mod'!G144</f>
        <v>-2633.1017954769777</v>
      </c>
      <c r="H144" s="23">
        <f>+'Tr.Rec. AA-Cons'!H144</f>
        <v>0.34641624148046457</v>
      </c>
      <c r="I144" s="23">
        <f>+'Tr.Rec. AA-Mod'!H144</f>
        <v>0.3891244041581148</v>
      </c>
      <c r="J144" s="6">
        <f t="shared" si="27"/>
        <v>4250.2615178500555</v>
      </c>
      <c r="K144" s="6">
        <f t="shared" si="27"/>
        <v>3856.8366811223927</v>
      </c>
      <c r="L144" s="6">
        <f t="shared" si="27"/>
        <v>3880.7025891070266</v>
      </c>
    </row>
    <row r="145" spans="1:12" ht="12.75">
      <c r="A145" s="2">
        <v>42582</v>
      </c>
      <c r="B145" s="3">
        <f>+'Tr.Rec. AA-Cons'!D145</f>
        <v>200248.2811481537</v>
      </c>
      <c r="C145" s="3">
        <f>+'Tr.Rec. AA-Mod'!D145</f>
        <v>204622.27744536492</v>
      </c>
      <c r="D145" s="3">
        <f>+'Tr.Rec. AA-Mod'!E145</f>
        <v>164317.67158224888</v>
      </c>
      <c r="E145" s="3">
        <f>+'Tr.Rec. AA-Cons'!F145</f>
        <v>3722.0870469998627</v>
      </c>
      <c r="F145" s="3">
        <f>+'Tr.Rec. AA-Mod'!F145</f>
        <v>3825.2670764460636</v>
      </c>
      <c r="G145" s="3">
        <f>+'Tr.Rec. AA-Mod'!G145</f>
        <v>2433.1016291414853</v>
      </c>
      <c r="H145" s="23">
        <f>+'Tr.Rec. AA-Cons'!H145</f>
        <v>0.35930609565904836</v>
      </c>
      <c r="I145" s="23">
        <f>+'Tr.Rec. AA-Mod'!H145</f>
        <v>0.40304605863116016</v>
      </c>
      <c r="J145" s="6">
        <f aca="true" t="shared" si="28" ref="J145:L146">STDEVP(B136:B147)</f>
        <v>4140.619728993585</v>
      </c>
      <c r="K145" s="6">
        <f t="shared" si="28"/>
        <v>3624.7087257620274</v>
      </c>
      <c r="L145" s="6">
        <f t="shared" si="28"/>
        <v>3484.208045697553</v>
      </c>
    </row>
    <row r="146" spans="1:12" ht="12.75">
      <c r="A146" s="2">
        <v>42613</v>
      </c>
      <c r="B146" s="3">
        <f>+'Tr.Rec. AA-Cons'!D146</f>
        <v>199891.5502540174</v>
      </c>
      <c r="C146" s="3">
        <f>+'Tr.Rec. AA-Mod'!D146</f>
        <v>204311.60518427982</v>
      </c>
      <c r="D146" s="3">
        <f>+'Tr.Rec. AA-Mod'!E146</f>
        <v>165103.7153557341</v>
      </c>
      <c r="E146" s="3">
        <f>+'Tr.Rec. AA-Cons'!F146</f>
        <v>-356.7308941363008</v>
      </c>
      <c r="F146" s="3">
        <f>+'Tr.Rec. AA-Mod'!F146</f>
        <v>-310.6722610850993</v>
      </c>
      <c r="G146" s="3">
        <f>+'Tr.Rec. AA-Mod'!G146</f>
        <v>786.0437734852312</v>
      </c>
      <c r="H146" s="23">
        <f>+'Tr.Rec. AA-Cons'!H146</f>
        <v>0.347878348982833</v>
      </c>
      <c r="I146" s="23">
        <f>+'Tr.Rec. AA-Mod'!H146</f>
        <v>0.39207889828545683</v>
      </c>
      <c r="J146" s="6">
        <f t="shared" si="28"/>
        <v>4170.014553294868</v>
      </c>
      <c r="K146" s="6">
        <f t="shared" si="28"/>
        <v>3758.9637364107384</v>
      </c>
      <c r="L146" s="6">
        <f t="shared" si="28"/>
        <v>3385.987351632629</v>
      </c>
    </row>
    <row r="147" spans="1:12" ht="12.75">
      <c r="A147" s="2">
        <v>42643</v>
      </c>
      <c r="B147" s="3">
        <f>+'Tr.Rec. AA-Cons'!D147</f>
        <v>199031.4953306999</v>
      </c>
      <c r="C147" s="3">
        <f>+'Tr.Rec. AA-Mod'!D147</f>
        <v>203253.07373447868</v>
      </c>
      <c r="D147" s="3">
        <f>+'Tr.Rec. AA-Mod'!E147</f>
        <v>164338.82184494054</v>
      </c>
      <c r="E147" s="3">
        <f>+'Tr.Rec. AA-Cons'!F147</f>
        <v>-860.0549233175116</v>
      </c>
      <c r="F147" s="3">
        <f>+'Tr.Rec. AA-Mod'!F147</f>
        <v>-1058.531449801143</v>
      </c>
      <c r="G147" s="3">
        <f>+'Tr.Rec. AA-Mod'!G147</f>
        <v>-764.8935107935686</v>
      </c>
      <c r="H147" s="23">
        <f>+'Tr.Rec. AA-Cons'!H147</f>
        <v>0.34692673485759373</v>
      </c>
      <c r="I147" s="23">
        <f>+'Tr.Rec. AA-Mod'!H147</f>
        <v>0.38914251889538165</v>
      </c>
      <c r="J147" s="6">
        <f aca="true" t="shared" si="29" ref="J147:L148">STDEVP(B138:B149)</f>
        <v>4262.011827610042</v>
      </c>
      <c r="K147" s="6">
        <f t="shared" si="29"/>
        <v>4334.160181764852</v>
      </c>
      <c r="L147" s="6">
        <f t="shared" si="29"/>
        <v>2719.0573855057605</v>
      </c>
    </row>
    <row r="148" spans="1:12" ht="12.75">
      <c r="A148" s="2">
        <v>42673</v>
      </c>
      <c r="B148" s="3">
        <f>+'Tr.Rec. AA-Cons'!D148</f>
        <v>199063.38854070407</v>
      </c>
      <c r="C148" s="3">
        <f>+'Tr.Rec. AA-Mod'!D148</f>
        <v>204435.06107630424</v>
      </c>
      <c r="D148" s="3">
        <f>+'Tr.Rec. AA-Mod'!E148</f>
        <v>164868.6148540226</v>
      </c>
      <c r="E148" s="3">
        <f>+'Tr.Rec. AA-Cons'!F148</f>
        <v>31.893210004171124</v>
      </c>
      <c r="F148" s="3">
        <f>+'Tr.Rec. AA-Mod'!F148</f>
        <v>1181.9873418255593</v>
      </c>
      <c r="G148" s="3">
        <f>+'Tr.Rec. AA-Mod'!G148</f>
        <v>529.7930090820591</v>
      </c>
      <c r="H148" s="23">
        <f>+'Tr.Rec. AA-Cons'!H148</f>
        <v>0.3419477368668147</v>
      </c>
      <c r="I148" s="23">
        <f>+'Tr.Rec. AA-Mod'!H148</f>
        <v>0.3956644622228165</v>
      </c>
      <c r="J148" s="6">
        <f t="shared" si="29"/>
        <v>4198.059674687642</v>
      </c>
      <c r="K148" s="6">
        <f t="shared" si="29"/>
        <v>4824.319954623878</v>
      </c>
      <c r="L148" s="6">
        <f t="shared" si="29"/>
        <v>3769.884254888295</v>
      </c>
    </row>
    <row r="149" spans="1:12" ht="12.75">
      <c r="A149" s="2">
        <v>42704</v>
      </c>
      <c r="B149" s="3">
        <f>+'Tr.Rec. AA-Cons'!D149</f>
        <v>199513.7169497873</v>
      </c>
      <c r="C149" s="3">
        <f>+'Tr.Rec. AA-Mod'!D149</f>
        <v>207759.0994908675</v>
      </c>
      <c r="D149" s="3">
        <f>+'Tr.Rec. AA-Mod'!E149</f>
        <v>167943.01189011423</v>
      </c>
      <c r="E149" s="3">
        <f>+'Tr.Rec. AA-Cons'!F149</f>
        <v>450.3284090832458</v>
      </c>
      <c r="F149" s="3">
        <f>+'Tr.Rec. AA-Mod'!F149</f>
        <v>3324.038414563256</v>
      </c>
      <c r="G149" s="3">
        <f>+'Tr.Rec. AA-Mod'!G149</f>
        <v>3074.3970360916283</v>
      </c>
      <c r="H149" s="23">
        <f>+'Tr.Rec. AA-Cons'!H149</f>
        <v>0.31570705059673076</v>
      </c>
      <c r="I149" s="23">
        <f>+'Tr.Rec. AA-Mod'!H149</f>
        <v>0.3981608760075326</v>
      </c>
      <c r="J149" s="6">
        <f aca="true" t="shared" si="30" ref="J149:L150">STDEVP(B140:B151)</f>
        <v>3725.7772028524987</v>
      </c>
      <c r="K149" s="6">
        <f t="shared" si="30"/>
        <v>4518.661890483105</v>
      </c>
      <c r="L149" s="6">
        <f t="shared" si="30"/>
        <v>4127.118314224462</v>
      </c>
    </row>
    <row r="150" spans="1:12" ht="12.75">
      <c r="A150" s="2">
        <v>42735</v>
      </c>
      <c r="B150" s="3">
        <f>+'Tr.Rec. AA-Cons'!D150</f>
        <v>201934.64304020655</v>
      </c>
      <c r="C150" s="3">
        <f>+'Tr.Rec. AA-Mod'!D150</f>
        <v>210461.34348800685</v>
      </c>
      <c r="D150" s="3">
        <f>+'Tr.Rec. AA-Mod'!E150</f>
        <v>172778.98876875686</v>
      </c>
      <c r="E150" s="3">
        <f>+'Tr.Rec. AA-Cons'!F150</f>
        <v>2420.9260904192342</v>
      </c>
      <c r="F150" s="3">
        <f>+'Tr.Rec. AA-Mod'!F150</f>
        <v>2702.2439971393615</v>
      </c>
      <c r="G150" s="3">
        <f>+'Tr.Rec. AA-Mod'!G150</f>
        <v>4835.976878642628</v>
      </c>
      <c r="H150" s="23">
        <f>+'Tr.Rec. AA-Cons'!H150</f>
        <v>0.29155654271449705</v>
      </c>
      <c r="I150" s="23">
        <f>+'Tr.Rec. AA-Mod'!H150</f>
        <v>0.3768235471924999</v>
      </c>
      <c r="J150" s="6">
        <f t="shared" si="30"/>
        <v>3595.4249453848415</v>
      </c>
      <c r="K150" s="6">
        <f t="shared" si="30"/>
        <v>4962.724570620075</v>
      </c>
      <c r="L150" s="6">
        <f t="shared" si="30"/>
        <v>4708.549559908346</v>
      </c>
    </row>
    <row r="151" spans="1:12" ht="12.75">
      <c r="A151" s="2">
        <v>42766</v>
      </c>
      <c r="B151" s="3">
        <f>+'Tr.Rec. AA-Cons'!D151</f>
        <v>198199.96013511604</v>
      </c>
      <c r="C151" s="3">
        <f>+'Tr.Rec. AA-Mod'!D151</f>
        <v>206826.73778272004</v>
      </c>
      <c r="D151" s="3">
        <f>+'Tr.Rec. AA-Mod'!E151</f>
        <v>171849.1568528316</v>
      </c>
      <c r="E151" s="3">
        <f>+'Tr.Rec. AA-Cons'!F151</f>
        <v>-3734.682905090507</v>
      </c>
      <c r="F151" s="3">
        <f>+'Tr.Rec. AA-Mod'!F151</f>
        <v>-3634.6057052868127</v>
      </c>
      <c r="G151" s="3">
        <f>+'Tr.Rec. AA-Mod'!G151</f>
        <v>-929.8319159252569</v>
      </c>
      <c r="H151" s="23">
        <f>+'Tr.Rec. AA-Cons'!H151</f>
        <v>0.2635080328228445</v>
      </c>
      <c r="I151" s="23">
        <f>+'Tr.Rec. AA-Mod'!H151</f>
        <v>0.3497758092988843</v>
      </c>
      <c r="J151" s="6">
        <f aca="true" t="shared" si="31" ref="J151:L152">STDEVP(B142:B153)</f>
        <v>3874.6870468334623</v>
      </c>
      <c r="K151" s="6">
        <f t="shared" si="31"/>
        <v>5608.879514355106</v>
      </c>
      <c r="L151" s="6">
        <f t="shared" si="31"/>
        <v>5377.033622368188</v>
      </c>
    </row>
    <row r="152" spans="1:12" ht="12.75">
      <c r="A152" s="2">
        <v>42794</v>
      </c>
      <c r="B152" s="3">
        <f>+'Tr.Rec. AA-Cons'!D152</f>
        <v>202630.66151070385</v>
      </c>
      <c r="C152" s="3">
        <f>+'Tr.Rec. AA-Mod'!D152</f>
        <v>213409.7355754957</v>
      </c>
      <c r="D152" s="3">
        <f>+'Tr.Rec. AA-Mod'!E152</f>
        <v>175749.66547507758</v>
      </c>
      <c r="E152" s="3">
        <f>+'Tr.Rec. AA-Cons'!F152</f>
        <v>4430.701375587814</v>
      </c>
      <c r="F152" s="3">
        <f>+'Tr.Rec. AA-Mod'!F152</f>
        <v>6582.997792775655</v>
      </c>
      <c r="G152" s="3">
        <f>+'Tr.Rec. AA-Mod'!G152</f>
        <v>3900.5086222459795</v>
      </c>
      <c r="H152" s="23">
        <f>+'Tr.Rec. AA-Cons'!H152</f>
        <v>0.2688099603562628</v>
      </c>
      <c r="I152" s="23">
        <f>+'Tr.Rec. AA-Mod'!H152</f>
        <v>0.37660070100418097</v>
      </c>
      <c r="J152" s="6">
        <f t="shared" si="31"/>
        <v>3346.119945186589</v>
      </c>
      <c r="K152" s="6">
        <f t="shared" si="31"/>
        <v>5476.996443757912</v>
      </c>
      <c r="L152" s="6">
        <f t="shared" si="31"/>
        <v>5690.674036250343</v>
      </c>
    </row>
    <row r="153" spans="1:12" ht="12.75">
      <c r="A153" s="2">
        <v>42825</v>
      </c>
      <c r="B153" s="3">
        <f>+'Tr.Rec. AA-Cons'!D153</f>
        <v>206495.58318228743</v>
      </c>
      <c r="C153" s="3">
        <f>+'Tr.Rec. AA-Mod'!D153</f>
        <v>216651.88865067082</v>
      </c>
      <c r="D153" s="3">
        <f>+'Tr.Rec. AA-Mod'!E153</f>
        <v>177852.91600981943</v>
      </c>
      <c r="E153" s="3">
        <f>+'Tr.Rec. AA-Cons'!F153</f>
        <v>3864.921671583579</v>
      </c>
      <c r="F153" s="3">
        <f>+'Tr.Rec. AA-Mod'!F153</f>
        <v>3242.153075175127</v>
      </c>
      <c r="G153" s="3">
        <f>+'Tr.Rec. AA-Mod'!G153</f>
        <v>2103.2505347418482</v>
      </c>
      <c r="H153" s="23">
        <f>+'Tr.Rec. AA-Cons'!H153</f>
        <v>0.28642667172468017</v>
      </c>
      <c r="I153" s="23">
        <f>+'Tr.Rec. AA-Mod'!H153</f>
        <v>0.38798972640851415</v>
      </c>
      <c r="J153" s="6">
        <f aca="true" t="shared" si="32" ref="J153:L154">STDEVP(B144:B155)</f>
        <v>3459.4816807714606</v>
      </c>
      <c r="K153" s="6">
        <f t="shared" si="32"/>
        <v>5662.39310326862</v>
      </c>
      <c r="L153" s="6">
        <f t="shared" si="32"/>
        <v>6052.317211740162</v>
      </c>
    </row>
    <row r="154" spans="1:12" ht="12.75">
      <c r="A154" s="2">
        <v>42855</v>
      </c>
      <c r="B154" s="3">
        <f>+'Tr.Rec. AA-Cons'!D154</f>
        <v>206457.23244437668</v>
      </c>
      <c r="C154" s="3">
        <f>+'Tr.Rec. AA-Mod'!D154</f>
        <v>217047.72361198487</v>
      </c>
      <c r="D154" s="3">
        <f>+'Tr.Rec. AA-Mod'!E154</f>
        <v>178739.17985784725</v>
      </c>
      <c r="E154" s="3">
        <f>+'Tr.Rec. AA-Cons'!F154</f>
        <v>-38.35073791074683</v>
      </c>
      <c r="F154" s="3">
        <f>+'Tr.Rec. AA-Mod'!F154</f>
        <v>395.83496131404536</v>
      </c>
      <c r="G154" s="3">
        <f>+'Tr.Rec. AA-Mod'!G154</f>
        <v>886.2638480278256</v>
      </c>
      <c r="H154" s="23">
        <f>+'Tr.Rec. AA-Cons'!H154</f>
        <v>0.2771805258652946</v>
      </c>
      <c r="I154" s="23">
        <f>+'Tr.Rec. AA-Mod'!H154</f>
        <v>0.38308543754137614</v>
      </c>
      <c r="J154" s="6">
        <f t="shared" si="32"/>
        <v>3290.4140912134976</v>
      </c>
      <c r="K154" s="6">
        <f t="shared" si="32"/>
        <v>5318.89773812633</v>
      </c>
      <c r="L154" s="6">
        <f t="shared" si="32"/>
        <v>5658.62047218811</v>
      </c>
    </row>
    <row r="155" spans="1:12" ht="12.75">
      <c r="A155" s="2">
        <v>42886</v>
      </c>
      <c r="B155" s="3">
        <f>+'Tr.Rec. AA-Cons'!D155</f>
        <v>207572.54212762462</v>
      </c>
      <c r="C155" s="3">
        <f>+'Tr.Rec. AA-Mod'!D155</f>
        <v>217448.07493298655</v>
      </c>
      <c r="D155" s="3">
        <f>+'Tr.Rec. AA-Mod'!E155</f>
        <v>178598.8608935551</v>
      </c>
      <c r="E155" s="3">
        <f>+'Tr.Rec. AA-Cons'!F155</f>
        <v>1115.309683247935</v>
      </c>
      <c r="F155" s="3">
        <f>+'Tr.Rec. AA-Mod'!F155</f>
        <v>400.35132100168266</v>
      </c>
      <c r="G155" s="3">
        <f>+'Tr.Rec. AA-Mod'!G155</f>
        <v>-140.31896429214976</v>
      </c>
      <c r="H155" s="23">
        <f>+'Tr.Rec. AA-Cons'!H155</f>
        <v>0.28973681234069515</v>
      </c>
      <c r="I155" s="23">
        <f>+'Tr.Rec. AA-Mod'!H155</f>
        <v>0.3884921403943147</v>
      </c>
      <c r="J155" s="6">
        <f aca="true" t="shared" si="33" ref="J155:L156">STDEVP(B146:B157)</f>
        <v>3257.2310466133085</v>
      </c>
      <c r="K155" s="6">
        <f t="shared" si="33"/>
        <v>5068.9713549562075</v>
      </c>
      <c r="L155" s="6">
        <f t="shared" si="33"/>
        <v>5261.237087111397</v>
      </c>
    </row>
    <row r="156" spans="1:12" ht="12.75">
      <c r="A156" s="2">
        <v>42916</v>
      </c>
      <c r="B156" s="3">
        <f>+'Tr.Rec. AA-Cons'!D156</f>
        <v>205664.25664650227</v>
      </c>
      <c r="C156" s="3">
        <f>+'Tr.Rec. AA-Mod'!D156</f>
        <v>215053.2236868653</v>
      </c>
      <c r="D156" s="3">
        <f>+'Tr.Rec. AA-Mod'!E156</f>
        <v>176067.13774696752</v>
      </c>
      <c r="E156" s="3">
        <f>+'Tr.Rec. AA-Cons'!F156</f>
        <v>-1908.2854811223515</v>
      </c>
      <c r="F156" s="3">
        <f>+'Tr.Rec. AA-Mod'!F156</f>
        <v>-2394.851246121252</v>
      </c>
      <c r="G156" s="3">
        <f>+'Tr.Rec. AA-Mod'!G156</f>
        <v>-2531.723146587581</v>
      </c>
      <c r="H156" s="23">
        <f>+'Tr.Rec. AA-Cons'!H156</f>
        <v>0.29597118899534736</v>
      </c>
      <c r="I156" s="23">
        <f>+'Tr.Rec. AA-Mod'!H156</f>
        <v>0.38986085939897763</v>
      </c>
      <c r="J156" s="6">
        <f t="shared" si="33"/>
        <v>3185.6727075530666</v>
      </c>
      <c r="K156" s="6">
        <f t="shared" si="33"/>
        <v>4692.338535784813</v>
      </c>
      <c r="L156" s="6">
        <f t="shared" si="33"/>
        <v>4793.733690538645</v>
      </c>
    </row>
    <row r="157" spans="1:12" ht="12.75">
      <c r="A157" s="2">
        <v>42947</v>
      </c>
      <c r="B157" s="3">
        <f>+'Tr.Rec. AA-Cons'!D157</f>
        <v>203749.31510680268</v>
      </c>
      <c r="C157" s="3">
        <f>+'Tr.Rec. AA-Mod'!D157</f>
        <v>211950.26504564504</v>
      </c>
      <c r="D157" s="3">
        <f>+'Tr.Rec. AA-Mod'!E157</f>
        <v>174381.21818806703</v>
      </c>
      <c r="E157" s="3">
        <f>+'Tr.Rec. AA-Cons'!F157</f>
        <v>-1914.94153969959</v>
      </c>
      <c r="F157" s="3">
        <f>+'Tr.Rec. AA-Mod'!F157</f>
        <v>-3102.9586412202625</v>
      </c>
      <c r="G157" s="3">
        <f>+'Tr.Rec. AA-Mod'!G157</f>
        <v>-1685.9195589004958</v>
      </c>
      <c r="H157" s="23">
        <f>+'Tr.Rec. AA-Cons'!H157</f>
        <v>0.29368096918735676</v>
      </c>
      <c r="I157" s="23">
        <f>+'Tr.Rec. AA-Mod'!H157</f>
        <v>0.37569046857578003</v>
      </c>
      <c r="J157" s="6">
        <f aca="true" t="shared" si="34" ref="J157:L158">STDEVP(B148:B159)</f>
        <v>3074.199683264471</v>
      </c>
      <c r="K157" s="6">
        <f t="shared" si="34"/>
        <v>4138.000125889831</v>
      </c>
      <c r="L157" s="6">
        <f t="shared" si="34"/>
        <v>4114.241627272038</v>
      </c>
    </row>
    <row r="158" spans="1:12" ht="12.75">
      <c r="A158" s="2">
        <v>42978</v>
      </c>
      <c r="B158" s="3">
        <f>+'Tr.Rec. AA-Cons'!D158</f>
        <v>204228.09609159452</v>
      </c>
      <c r="C158" s="3">
        <f>+'Tr.Rec. AA-Mod'!D158</f>
        <v>212139.33657610073</v>
      </c>
      <c r="D158" s="3">
        <f>+'Tr.Rec. AA-Mod'!E158</f>
        <v>174042.49072703495</v>
      </c>
      <c r="E158" s="3">
        <f>+'Tr.Rec. AA-Cons'!F158</f>
        <v>478.7809847918397</v>
      </c>
      <c r="F158" s="3">
        <f>+'Tr.Rec. AA-Mod'!F158</f>
        <v>189.0715304556943</v>
      </c>
      <c r="G158" s="3">
        <f>+'Tr.Rec. AA-Mod'!G158</f>
        <v>-338.72746103207464</v>
      </c>
      <c r="H158" s="23">
        <f>+'Tr.Rec. AA-Cons'!H158</f>
        <v>0.30185605364559587</v>
      </c>
      <c r="I158" s="23">
        <f>+'Tr.Rec. AA-Mod'!H158</f>
        <v>0.38096845849065764</v>
      </c>
      <c r="J158" s="6">
        <f t="shared" si="34"/>
        <v>3391.892991954125</v>
      </c>
      <c r="K158" s="6">
        <f t="shared" si="34"/>
        <v>4113.659385710283</v>
      </c>
      <c r="L158" s="6">
        <f t="shared" si="34"/>
        <v>3498.7838765306556</v>
      </c>
    </row>
    <row r="159" spans="1:12" ht="12.75">
      <c r="A159" s="2">
        <v>43008</v>
      </c>
      <c r="B159" s="3">
        <f>+'Tr.Rec. AA-Cons'!D159</f>
        <v>206139.61957291068</v>
      </c>
      <c r="C159" s="3">
        <f>+'Tr.Rec. AA-Mod'!D159</f>
        <v>215891.79585168927</v>
      </c>
      <c r="D159" s="3">
        <f>+'Tr.Rec. AA-Mod'!E159</f>
        <v>177379.94154262982</v>
      </c>
      <c r="E159" s="3">
        <f>+'Tr.Rec. AA-Cons'!F159</f>
        <v>1911.523481316166</v>
      </c>
      <c r="F159" s="3">
        <f>+'Tr.Rec. AA-Mod'!F159</f>
        <v>3752.4592755885387</v>
      </c>
      <c r="G159" s="3">
        <f>+'Tr.Rec. AA-Mod'!G159</f>
        <v>3337.4508155948715</v>
      </c>
      <c r="H159" s="23">
        <f>+'Tr.Rec. AA-Cons'!H159</f>
        <v>0.2875967803028088</v>
      </c>
      <c r="I159" s="23">
        <f>+'Tr.Rec. AA-Mod'!H159</f>
        <v>0.38511854309059457</v>
      </c>
      <c r="J159" s="6">
        <f aca="true" t="shared" si="35" ref="J159:L160">STDEVP(B150:B161)</f>
        <v>3466.607483049517</v>
      </c>
      <c r="K159" s="6">
        <f t="shared" si="35"/>
        <v>4116.617735103759</v>
      </c>
      <c r="L159" s="6">
        <f t="shared" si="35"/>
        <v>2866.581622360301</v>
      </c>
    </row>
    <row r="160" spans="1:12" ht="12.75">
      <c r="A160" s="2">
        <v>43039</v>
      </c>
      <c r="B160" s="3">
        <f>+'Tr.Rec. AA-Cons'!D160</f>
        <v>210943.12253119412</v>
      </c>
      <c r="C160" s="3">
        <f>+'Tr.Rec. AA-Mod'!D160</f>
        <v>221710.7818592602</v>
      </c>
      <c r="D160" s="3">
        <f>+'Tr.Rec. AA-Mod'!E160</f>
        <v>181516.56069517627</v>
      </c>
      <c r="E160" s="3">
        <f>+'Tr.Rec. AA-Cons'!F160</f>
        <v>4803.5029582834395</v>
      </c>
      <c r="F160" s="3">
        <f>+'Tr.Rec. AA-Mod'!F160</f>
        <v>5818.986007570929</v>
      </c>
      <c r="G160" s="3">
        <f>+'Tr.Rec. AA-Mod'!G160</f>
        <v>4136.619152546453</v>
      </c>
      <c r="H160" s="23">
        <f>+'Tr.Rec. AA-Cons'!H160</f>
        <v>0.2942656183601786</v>
      </c>
      <c r="I160" s="23">
        <f>+'Tr.Rec. AA-Mod'!H160</f>
        <v>0.4019422116408393</v>
      </c>
      <c r="J160" s="6">
        <f t="shared" si="35"/>
        <v>3404.5244011254103</v>
      </c>
      <c r="K160" s="6">
        <f t="shared" si="35"/>
        <v>4037.880690278681</v>
      </c>
      <c r="L160" s="6">
        <f t="shared" si="35"/>
        <v>2675.3484862438154</v>
      </c>
    </row>
    <row r="161" spans="1:12" ht="12.75">
      <c r="A161" s="2">
        <v>43069</v>
      </c>
      <c r="B161" s="3">
        <f>+'Tr.Rec. AA-Cons'!D161</f>
        <v>210896.52254060438</v>
      </c>
      <c r="C161" s="3">
        <f>+'Tr.Rec. AA-Mod'!D161</f>
        <v>221099.50355731044</v>
      </c>
      <c r="D161" s="3">
        <f>+'Tr.Rec. AA-Mod'!E161</f>
        <v>180347.6222609423</v>
      </c>
      <c r="E161" s="3">
        <f>+'Tr.Rec. AA-Cons'!F161</f>
        <v>-46.599990589747904</v>
      </c>
      <c r="F161" s="3">
        <f>+'Tr.Rec. AA-Mod'!F161</f>
        <v>-611.2783019497583</v>
      </c>
      <c r="G161" s="3">
        <f>+'Tr.Rec. AA-Mod'!G161</f>
        <v>-1168.9384342339763</v>
      </c>
      <c r="H161" s="23">
        <f>+'Tr.Rec. AA-Cons'!H161</f>
        <v>0.3054890027966206</v>
      </c>
      <c r="I161" s="23">
        <f>+'Tr.Rec. AA-Mod'!H161</f>
        <v>0.40751881296368153</v>
      </c>
      <c r="J161" s="6">
        <f aca="true" t="shared" si="36" ref="J161:L162">STDEVP(B152:B163)</f>
        <v>2900.5733097499015</v>
      </c>
      <c r="K161" s="6">
        <f t="shared" si="36"/>
        <v>3655.0330411971827</v>
      </c>
      <c r="L161" s="6">
        <f t="shared" si="36"/>
        <v>2444.3129461368785</v>
      </c>
    </row>
    <row r="162" spans="1:12" ht="12.75">
      <c r="A162" s="2">
        <v>43099</v>
      </c>
      <c r="B162" s="3">
        <f>+'Tr.Rec. AA-Cons'!D162</f>
        <v>208688.91972170828</v>
      </c>
      <c r="C162" s="3">
        <f>+'Tr.Rec. AA-Mod'!D162</f>
        <v>219363.39505047584</v>
      </c>
      <c r="D162" s="3">
        <f>+'Tr.Rec. AA-Mod'!E162</f>
        <v>178848.96740531854</v>
      </c>
      <c r="E162" s="3">
        <f>+'Tr.Rec. AA-Cons'!F162</f>
        <v>-2207.602818896092</v>
      </c>
      <c r="F162" s="3">
        <f>+'Tr.Rec. AA-Mod'!F162</f>
        <v>-1736.1085068346001</v>
      </c>
      <c r="G162" s="3">
        <f>+'Tr.Rec. AA-Mod'!G162</f>
        <v>-1498.654855623754</v>
      </c>
      <c r="H162" s="23">
        <f>+'Tr.Rec. AA-Cons'!H162</f>
        <v>0.2983995231638974</v>
      </c>
      <c r="I162" s="23">
        <f>+'Tr.Rec. AA-Mod'!H162</f>
        <v>0.4051442764515727</v>
      </c>
      <c r="J162" s="6">
        <f t="shared" si="36"/>
        <v>2562.8170710957515</v>
      </c>
      <c r="K162" s="6">
        <f t="shared" si="36"/>
        <v>3484.3786922576774</v>
      </c>
      <c r="L162" s="6">
        <f t="shared" si="36"/>
        <v>2353.251264746587</v>
      </c>
    </row>
    <row r="163" spans="1:12" ht="12.75">
      <c r="A163" s="2">
        <v>43131</v>
      </c>
      <c r="B163" s="3">
        <f>+'Tr.Rec. AA-Cons'!D163</f>
        <v>212182.6635008606</v>
      </c>
      <c r="C163" s="3">
        <f>+'Tr.Rec. AA-Mod'!D163</f>
        <v>223972.94236857397</v>
      </c>
      <c r="D163" s="3">
        <f>+'Tr.Rec. AA-Mod'!E163</f>
        <v>181777.53264898047</v>
      </c>
      <c r="E163" s="3">
        <f>+'Tr.Rec. AA-Cons'!F163</f>
        <v>3493.7437791523116</v>
      </c>
      <c r="F163" s="3">
        <f>+'Tr.Rec. AA-Mod'!F163</f>
        <v>4609.547318098135</v>
      </c>
      <c r="G163" s="3">
        <f>+'Tr.Rec. AA-Mod'!G163</f>
        <v>2928.5652436619275</v>
      </c>
      <c r="H163" s="23">
        <f>+'Tr.Rec. AA-Cons'!H163</f>
        <v>0.30405130851880147</v>
      </c>
      <c r="I163" s="23">
        <f>+'Tr.Rec. AA-Mod'!H163</f>
        <v>0.42195409719593524</v>
      </c>
      <c r="J163" s="6">
        <f aca="true" t="shared" si="37" ref="J163:L164">STDEVP(B154:B165)</f>
        <v>2546.441845671316</v>
      </c>
      <c r="K163" s="6">
        <f t="shared" si="37"/>
        <v>3474.5203271065275</v>
      </c>
      <c r="L163" s="6">
        <f t="shared" si="37"/>
        <v>2482.9396249185206</v>
      </c>
    </row>
    <row r="164" spans="1:12" ht="12.75">
      <c r="A164" s="2">
        <v>43159</v>
      </c>
      <c r="B164" s="3">
        <f>+'Tr.Rec. AA-Cons'!D164</f>
        <v>207667.85397049403</v>
      </c>
      <c r="C164" s="3">
        <f>+'Tr.Rec. AA-Mod'!D164</f>
        <v>218292.9599173955</v>
      </c>
      <c r="D164" s="3">
        <f>+'Tr.Rec. AA-Mod'!E164</f>
        <v>178136.6104320829</v>
      </c>
      <c r="E164" s="3">
        <f>+'Tr.Rec. AA-Cons'!F164</f>
        <v>-4514.809530366561</v>
      </c>
      <c r="F164" s="3">
        <f>+'Tr.Rec. AA-Mod'!F164</f>
        <v>-5679.982451178483</v>
      </c>
      <c r="G164" s="3">
        <f>+'Tr.Rec. AA-Mod'!G164</f>
        <v>-3640.9222168975684</v>
      </c>
      <c r="H164" s="23">
        <f>+'Tr.Rec. AA-Cons'!H164</f>
        <v>0.29531243538411145</v>
      </c>
      <c r="I164" s="23">
        <f>+'Tr.Rec. AA-Mod'!H164</f>
        <v>0.4015634948531259</v>
      </c>
      <c r="J164" s="6">
        <f t="shared" si="37"/>
        <v>2581.476082722235</v>
      </c>
      <c r="K164" s="6">
        <f t="shared" si="37"/>
        <v>3575.828952496846</v>
      </c>
      <c r="L164" s="6">
        <f t="shared" si="37"/>
        <v>2544.3611349452503</v>
      </c>
    </row>
    <row r="165" spans="1:12" ht="12.75">
      <c r="A165" s="2">
        <v>43190</v>
      </c>
      <c r="B165" s="3">
        <f>+'Tr.Rec. AA-Cons'!D165</f>
        <v>208149.49536763228</v>
      </c>
      <c r="C165" s="3">
        <f>+'Tr.Rec. AA-Mod'!D165</f>
        <v>217890.0514118812</v>
      </c>
      <c r="D165" s="3">
        <f>+'Tr.Rec. AA-Mod'!E165</f>
        <v>175284.35430035388</v>
      </c>
      <c r="E165" s="3">
        <f>+'Tr.Rec. AA-Cons'!F165</f>
        <v>481.6413971382426</v>
      </c>
      <c r="F165" s="3">
        <f>+'Tr.Rec. AA-Mod'!F165</f>
        <v>-402.9085055142932</v>
      </c>
      <c r="G165" s="3">
        <f>+'Tr.Rec. AA-Mod'!G165</f>
        <v>-2852.2561317290238</v>
      </c>
      <c r="H165" s="23">
        <f>+'Tr.Rec. AA-Cons'!H165</f>
        <v>0.32865141067278425</v>
      </c>
      <c r="I165" s="23">
        <f>+'Tr.Rec. AA-Mod'!H165</f>
        <v>0.4260569711152733</v>
      </c>
      <c r="J165" s="6">
        <f aca="true" t="shared" si="38" ref="J165:L166">STDEVP(B156:B167)</f>
        <v>2611.1240277254738</v>
      </c>
      <c r="K165" s="6">
        <f t="shared" si="38"/>
        <v>3697.134447237134</v>
      </c>
      <c r="L165" s="6">
        <f t="shared" si="38"/>
        <v>2631.8804316163314</v>
      </c>
    </row>
    <row r="166" spans="1:12" ht="12.75">
      <c r="A166" s="2">
        <v>43220</v>
      </c>
      <c r="B166" s="3">
        <f>+'Tr.Rec. AA-Cons'!D166</f>
        <v>209850.77733369233</v>
      </c>
      <c r="C166" s="3">
        <f>+'Tr.Rec. AA-Mod'!D166</f>
        <v>220838.98460629545</v>
      </c>
      <c r="D166" s="3">
        <f>+'Tr.Rec. AA-Mod'!E166</f>
        <v>180050.08383110035</v>
      </c>
      <c r="E166" s="3">
        <f>+'Tr.Rec. AA-Cons'!F166</f>
        <v>1701.2819660600508</v>
      </c>
      <c r="F166" s="3">
        <f>+'Tr.Rec. AA-Mod'!F166</f>
        <v>2948.933194414247</v>
      </c>
      <c r="G166" s="3">
        <f>+'Tr.Rec. AA-Mod'!G166</f>
        <v>4765.7295307464665</v>
      </c>
      <c r="H166" s="23">
        <f>+'Tr.Rec. AA-Cons'!H166</f>
        <v>0.2980069350259196</v>
      </c>
      <c r="I166" s="23">
        <f>+'Tr.Rec. AA-Mod'!H166</f>
        <v>0.4078890077519508</v>
      </c>
      <c r="J166" s="6">
        <f t="shared" si="38"/>
        <v>2633.5909085629205</v>
      </c>
      <c r="K166" s="6">
        <f t="shared" si="38"/>
        <v>3788.4937447675225</v>
      </c>
      <c r="L166" s="6">
        <f t="shared" si="38"/>
        <v>2684.764323087021</v>
      </c>
    </row>
    <row r="167" spans="1:12" ht="12.75">
      <c r="A167" s="2">
        <v>43251</v>
      </c>
      <c r="B167" s="3">
        <f>+'Tr.Rec. AA-Cons'!D167</f>
        <v>209501.4673334076</v>
      </c>
      <c r="C167" s="3">
        <f>+'Tr.Rec. AA-Mod'!D167</f>
        <v>221464.46211964783</v>
      </c>
      <c r="D167" s="3">
        <f>+'Tr.Rec. AA-Mod'!E167</f>
        <v>180496.25995706633</v>
      </c>
      <c r="E167" s="3">
        <f>+'Tr.Rec. AA-Cons'!F167</f>
        <v>-349.31000028472045</v>
      </c>
      <c r="F167" s="3">
        <f>+'Tr.Rec. AA-Mod'!F167</f>
        <v>625.4775133523799</v>
      </c>
      <c r="G167" s="3">
        <f>+'Tr.Rec. AA-Mod'!G167</f>
        <v>446.1761259659834</v>
      </c>
      <c r="H167" s="23">
        <f>+'Tr.Rec. AA-Cons'!H167</f>
        <v>0.2900520737634127</v>
      </c>
      <c r="I167" s="23">
        <f>+'Tr.Rec. AA-Mod'!H167</f>
        <v>0.4096820216258148</v>
      </c>
      <c r="J167" s="6">
        <f aca="true" t="shared" si="39" ref="J167:L168">STDEVP(B158:B169)</f>
        <v>2275.9037571283166</v>
      </c>
      <c r="K167" s="6">
        <f t="shared" si="39"/>
        <v>3423.912560113361</v>
      </c>
      <c r="L167" s="6">
        <f t="shared" si="39"/>
        <v>2592.7913931466687</v>
      </c>
    </row>
    <row r="168" spans="1:12" ht="12.75">
      <c r="A168" s="2">
        <v>43281</v>
      </c>
      <c r="B168" s="3">
        <f>+'Tr.Rec. AA-Cons'!D168</f>
        <v>211334.65815055874</v>
      </c>
      <c r="C168" s="3">
        <f>+'Tr.Rec. AA-Mod'!D168</f>
        <v>223242.60851190594</v>
      </c>
      <c r="D168" s="3">
        <f>+'Tr.Rec. AA-Mod'!E168</f>
        <v>181398.13996764756</v>
      </c>
      <c r="E168" s="3">
        <f>+'Tr.Rec. AA-Cons'!F168</f>
        <v>1833.1908171511313</v>
      </c>
      <c r="F168" s="3">
        <f>+'Tr.Rec. AA-Mod'!F168</f>
        <v>1778.146392258117</v>
      </c>
      <c r="G168" s="3">
        <f>+'Tr.Rec. AA-Mod'!G168</f>
        <v>901.8800105812261</v>
      </c>
      <c r="H168" s="23">
        <f>+'Tr.Rec. AA-Cons'!H168</f>
        <v>0.29936518182911165</v>
      </c>
      <c r="I168" s="23">
        <f>+'Tr.Rec. AA-Mod'!H168</f>
        <v>0.41844468544258406</v>
      </c>
      <c r="J168" s="6">
        <f t="shared" si="39"/>
        <v>1871.5903456683557</v>
      </c>
      <c r="K168" s="6">
        <f t="shared" si="39"/>
        <v>2672.09989595545</v>
      </c>
      <c r="L168" s="6">
        <f t="shared" si="39"/>
        <v>2163.679360332945</v>
      </c>
    </row>
    <row r="169" spans="1:12" ht="12.75">
      <c r="A169" s="2">
        <v>43312</v>
      </c>
      <c r="B169" s="3">
        <f>+'Tr.Rec. AA-Cons'!D169</f>
        <v>211320.35092063545</v>
      </c>
      <c r="C169" s="3">
        <f>+'Tr.Rec. AA-Mod'!D169</f>
        <v>224579.9958784231</v>
      </c>
      <c r="D169" s="3">
        <f>+'Tr.Rec. AA-Mod'!E169</f>
        <v>182925.77172498565</v>
      </c>
      <c r="E169" s="3">
        <f>+'Tr.Rec. AA-Cons'!F169</f>
        <v>-14.307229923288105</v>
      </c>
      <c r="F169" s="3">
        <f>+'Tr.Rec. AA-Mod'!F169</f>
        <v>1337.387366517156</v>
      </c>
      <c r="G169" s="3">
        <f>+'Tr.Rec. AA-Mod'!G169</f>
        <v>1527.6317573380948</v>
      </c>
      <c r="H169" s="23">
        <f>+'Tr.Rec. AA-Cons'!H169</f>
        <v>0.28394579195649783</v>
      </c>
      <c r="I169" s="23">
        <f>+'Tr.Rec. AA-Mod'!H169</f>
        <v>0.41654224153437447</v>
      </c>
      <c r="J169" s="6">
        <f aca="true" t="shared" si="40" ref="J169:L170">STDEVP(B160:B171)</f>
        <v>1637.833482515796</v>
      </c>
      <c r="K169" s="6">
        <f t="shared" si="40"/>
        <v>2366.8340915364583</v>
      </c>
      <c r="L169" s="6">
        <f t="shared" si="40"/>
        <v>2135.8731403712036</v>
      </c>
    </row>
    <row r="170" spans="1:12" ht="12.75">
      <c r="A170" s="2">
        <v>43343</v>
      </c>
      <c r="B170" s="3">
        <f>+'Tr.Rec. AA-Cons'!D170</f>
        <v>212520.06024923784</v>
      </c>
      <c r="C170" s="3">
        <f>+'Tr.Rec. AA-Mod'!D170</f>
        <v>224540.37004153695</v>
      </c>
      <c r="D170" s="3">
        <f>+'Tr.Rec. AA-Mod'!E170</f>
        <v>182442.39028486883</v>
      </c>
      <c r="E170" s="3">
        <f>+'Tr.Rec. AA-Cons'!F170</f>
        <v>1199.7093286023883</v>
      </c>
      <c r="F170" s="3">
        <f>+'Tr.Rec. AA-Mod'!F170</f>
        <v>-39.62583688614541</v>
      </c>
      <c r="G170" s="3">
        <f>+'Tr.Rec. AA-Mod'!G170</f>
        <v>-483.38144011682016</v>
      </c>
      <c r="H170" s="23">
        <f>+'Tr.Rec. AA-Cons'!H170</f>
        <v>0.3007766996436898</v>
      </c>
      <c r="I170" s="23">
        <f>+'Tr.Rec. AA-Mod'!H170</f>
        <v>0.42097979756668136</v>
      </c>
      <c r="J170" s="6">
        <f t="shared" si="40"/>
        <v>2082.819046521861</v>
      </c>
      <c r="K170" s="6">
        <f t="shared" si="40"/>
        <v>2736.6200971964254</v>
      </c>
      <c r="L170" s="6">
        <f t="shared" si="40"/>
        <v>2292.15066020412</v>
      </c>
    </row>
    <row r="171" spans="1:12" ht="12.75">
      <c r="A171" s="2">
        <v>43373</v>
      </c>
      <c r="B171" s="3">
        <f>+'Tr.Rec. AA-Cons'!D171</f>
        <v>212804.75390897767</v>
      </c>
      <c r="C171" s="3">
        <f>+'Tr.Rec. AA-Mod'!D171</f>
        <v>224983.58094354608</v>
      </c>
      <c r="D171" s="3">
        <f>+'Tr.Rec. AA-Mod'!E171</f>
        <v>182923.99580748755</v>
      </c>
      <c r="E171" s="3">
        <f>+'Tr.Rec. AA-Cons'!F171</f>
        <v>284.69365973983076</v>
      </c>
      <c r="F171" s="3">
        <f>+'Tr.Rec. AA-Mod'!F171</f>
        <v>443.2109020091302</v>
      </c>
      <c r="G171" s="3">
        <f>+'Tr.Rec. AA-Mod'!G171</f>
        <v>481.60552261871635</v>
      </c>
      <c r="H171" s="23">
        <f>+'Tr.Rec. AA-Cons'!H171</f>
        <v>0.29880758101490135</v>
      </c>
      <c r="I171" s="23">
        <f>+'Tr.Rec. AA-Mod'!H171</f>
        <v>0.4205958513605854</v>
      </c>
      <c r="J171" s="6">
        <f aca="true" t="shared" si="41" ref="J171:L172">STDEVP(B162:B173)</f>
        <v>2196.2375165790677</v>
      </c>
      <c r="K171" s="6">
        <f t="shared" si="41"/>
        <v>2851.949509988185</v>
      </c>
      <c r="L171" s="6">
        <f t="shared" si="41"/>
        <v>2389.330675240059</v>
      </c>
    </row>
    <row r="172" spans="1:12" ht="12.75">
      <c r="A172" s="2">
        <v>43404</v>
      </c>
      <c r="B172" s="3">
        <f>+'Tr.Rec. AA-Cons'!D172</f>
        <v>205765.1804551896</v>
      </c>
      <c r="C172" s="3">
        <f>+'Tr.Rec. AA-Mod'!D172</f>
        <v>216870.46447275477</v>
      </c>
      <c r="D172" s="3">
        <f>+'Tr.Rec. AA-Mod'!E172</f>
        <v>177218.09499991863</v>
      </c>
      <c r="E172" s="3">
        <f>+'Tr.Rec. AA-Cons'!F172</f>
        <v>-7039.5734537880635</v>
      </c>
      <c r="F172" s="3">
        <f>+'Tr.Rec. AA-Mod'!F172</f>
        <v>-8113.116470791312</v>
      </c>
      <c r="G172" s="3">
        <f>+'Tr.Rec. AA-Mod'!G172</f>
        <v>-5705.90080756892</v>
      </c>
      <c r="H172" s="23">
        <f>+'Tr.Rec. AA-Cons'!H172</f>
        <v>0.2854708545527098</v>
      </c>
      <c r="I172" s="23">
        <f>+'Tr.Rec. AA-Mod'!H172</f>
        <v>0.39652369472836146</v>
      </c>
      <c r="J172" s="6">
        <f t="shared" si="41"/>
        <v>3105.0556231252826</v>
      </c>
      <c r="K172" s="6">
        <f t="shared" si="41"/>
        <v>4251.118564702562</v>
      </c>
      <c r="L172" s="6">
        <f t="shared" si="41"/>
        <v>3744.5704918263536</v>
      </c>
    </row>
    <row r="173" spans="1:12" ht="12.75">
      <c r="A173" s="2">
        <v>43434</v>
      </c>
      <c r="B173" s="3">
        <f>+'Tr.Rec. AA-Cons'!D173</f>
        <v>207298.71237255313</v>
      </c>
      <c r="C173" s="3">
        <f>+'Tr.Rec. AA-Mod'!D173</f>
        <v>218531.37921034804</v>
      </c>
      <c r="D173" s="3">
        <f>+'Tr.Rec. AA-Mod'!E173</f>
        <v>177687.03155928096</v>
      </c>
      <c r="E173" s="3">
        <f>+'Tr.Rec. AA-Cons'!F173</f>
        <v>1533.5319173635216</v>
      </c>
      <c r="F173" s="3">
        <f>+'Tr.Rec. AA-Mod'!F173</f>
        <v>1660.9147375932662</v>
      </c>
      <c r="G173" s="3">
        <f>+'Tr.Rec. AA-Mod'!G173</f>
        <v>468.936559362337</v>
      </c>
      <c r="H173" s="23">
        <f>+'Tr.Rec. AA-Cons'!H173</f>
        <v>0.29611680813272145</v>
      </c>
      <c r="I173" s="23">
        <f>+'Tr.Rec. AA-Mod'!H173</f>
        <v>0.4084434765106708</v>
      </c>
      <c r="J173" s="6">
        <f aca="true" t="shared" si="42" ref="J173:L174">STDEVP(B164:B175)</f>
        <v>3258.129831916308</v>
      </c>
      <c r="K173" s="6">
        <f t="shared" si="42"/>
        <v>4584.562747380418</v>
      </c>
      <c r="L173" s="6">
        <f t="shared" si="42"/>
        <v>3689.0175949370946</v>
      </c>
    </row>
    <row r="174" spans="1:12" ht="12.75">
      <c r="A174" s="2">
        <v>43465</v>
      </c>
      <c r="B174" s="3">
        <f>+'Tr.Rec. AA-Cons'!D174</f>
        <v>201827.4324028643</v>
      </c>
      <c r="C174" s="3">
        <f>+'Tr.Rec. AA-Mod'!D174</f>
        <v>209798.93993221963</v>
      </c>
      <c r="D174" s="3">
        <f>+'Tr.Rec. AA-Mod'!E174</f>
        <v>169532.3355013136</v>
      </c>
      <c r="E174" s="3">
        <f>+'Tr.Rec. AA-Cons'!F174</f>
        <v>-5471.279969688825</v>
      </c>
      <c r="F174" s="3">
        <f>+'Tr.Rec. AA-Mod'!F174</f>
        <v>-8732.439278128411</v>
      </c>
      <c r="G174" s="3">
        <f>+'Tr.Rec. AA-Mod'!G174</f>
        <v>-8154.696057967376</v>
      </c>
      <c r="H174" s="23">
        <f>+'Tr.Rec. AA-Cons'!H174</f>
        <v>0.322950969015507</v>
      </c>
      <c r="I174" s="23">
        <f>+'Tr.Rec. AA-Mod'!H174</f>
        <v>0.4026660443090604</v>
      </c>
      <c r="J174" s="6">
        <f t="shared" si="42"/>
        <v>3424.5386946539206</v>
      </c>
      <c r="K174" s="6">
        <f t="shared" si="42"/>
        <v>4813.020178255107</v>
      </c>
      <c r="L174" s="6">
        <f t="shared" si="42"/>
        <v>3767.2072008768237</v>
      </c>
    </row>
    <row r="175" spans="1:12" ht="12.75">
      <c r="A175" s="2">
        <v>43496</v>
      </c>
      <c r="B175" s="3">
        <f>+'Tr.Rec. AA-Cons'!D175</f>
        <v>204070.98672933187</v>
      </c>
      <c r="C175" s="3">
        <f>+'Tr.Rec. AA-Mod'!D175</f>
        <v>212771.76474540547</v>
      </c>
      <c r="D175" s="3">
        <f>+'Tr.Rec. AA-Mod'!E175</f>
        <v>177252.6616929452</v>
      </c>
      <c r="E175" s="3">
        <f>+'Tr.Rec. AA-Cons'!F175</f>
        <v>2243.5543264675653</v>
      </c>
      <c r="F175" s="3">
        <f>+'Tr.Rec. AA-Mod'!F175</f>
        <v>2972.824813185842</v>
      </c>
      <c r="G175" s="3">
        <f>+'Tr.Rec. AA-Mod'!G175</f>
        <v>7720.326191631611</v>
      </c>
      <c r="H175" s="23">
        <f>+'Tr.Rec. AA-Cons'!H175</f>
        <v>0.2681832503638666</v>
      </c>
      <c r="I175" s="23">
        <f>+'Tr.Rec. AA-Mod'!H175</f>
        <v>0.3551910305246029</v>
      </c>
      <c r="J175" s="6">
        <f aca="true" t="shared" si="43" ref="J175:L176">STDEVP(B166:B177)</f>
        <v>3424.442780696549</v>
      </c>
      <c r="K175" s="6">
        <f t="shared" si="43"/>
        <v>4809.923571084671</v>
      </c>
      <c r="L175" s="6">
        <f t="shared" si="43"/>
        <v>3883.4161625552765</v>
      </c>
    </row>
    <row r="176" spans="1:12" ht="12.75">
      <c r="A176" s="2">
        <v>43524</v>
      </c>
      <c r="B176" s="3">
        <f>+'Tr.Rec. AA-Cons'!D176</f>
        <v>204661.46588676987</v>
      </c>
      <c r="C176" s="3">
        <f>+'Tr.Rec. AA-Mod'!D176</f>
        <v>214133.74510334225</v>
      </c>
      <c r="D176" s="3">
        <f>+'Tr.Rec. AA-Mod'!E176</f>
        <v>181687.47290476572</v>
      </c>
      <c r="E176" s="3">
        <f>+'Tr.Rec. AA-Cons'!F176</f>
        <v>590.479157438007</v>
      </c>
      <c r="F176" s="3">
        <f>+'Tr.Rec. AA-Mod'!F176</f>
        <v>1361.9803579367872</v>
      </c>
      <c r="G176" s="3">
        <f>+'Tr.Rec. AA-Mod'!G176</f>
        <v>4434.811211820517</v>
      </c>
      <c r="H176" s="23">
        <f>+'Tr.Rec. AA-Cons'!H176</f>
        <v>0.22973992982004132</v>
      </c>
      <c r="I176" s="23">
        <f>+'Tr.Rec. AA-Mod'!H176</f>
        <v>0.3244627219857654</v>
      </c>
      <c r="J176" s="6">
        <f t="shared" si="43"/>
        <v>3455.5528441578963</v>
      </c>
      <c r="K176" s="6">
        <f t="shared" si="43"/>
        <v>4836.708114998916</v>
      </c>
      <c r="L176" s="6">
        <f t="shared" si="43"/>
        <v>4772.273533807467</v>
      </c>
    </row>
    <row r="177" spans="1:12" ht="12.75">
      <c r="A177" s="2">
        <v>43553</v>
      </c>
      <c r="B177" s="3">
        <f>+'Tr.Rec. AA-Cons'!D177</f>
        <v>208343.63531588376</v>
      </c>
      <c r="C177" s="3">
        <f>+'Tr.Rec. AA-Mod'!D177</f>
        <v>218041.8837768802</v>
      </c>
      <c r="D177" s="3">
        <f>+'Tr.Rec. AA-Mod'!E177</f>
        <v>184780.2579321331</v>
      </c>
      <c r="E177" s="3">
        <f>+'Tr.Rec. AA-Cons'!F177</f>
        <v>3682.1694291138847</v>
      </c>
      <c r="F177" s="3">
        <f>+'Tr.Rec. AA-Mod'!F177</f>
        <v>3908.1386735379347</v>
      </c>
      <c r="G177" s="3">
        <f>+'Tr.Rec. AA-Mod'!G177</f>
        <v>3092.785027367383</v>
      </c>
      <c r="H177" s="23">
        <f>+'Tr.Rec. AA-Cons'!H177</f>
        <v>0.2356337738375065</v>
      </c>
      <c r="I177" s="23">
        <f>+'Tr.Rec. AA-Mod'!H177</f>
        <v>0.3326162584474708</v>
      </c>
      <c r="J177" s="6">
        <f aca="true" t="shared" si="44" ref="J177:L178">STDEVP(B168:B179)</f>
        <v>3496.0805099443655</v>
      </c>
      <c r="K177" s="6">
        <f t="shared" si="44"/>
        <v>4842.096724564025</v>
      </c>
      <c r="L177" s="6">
        <f t="shared" si="44"/>
        <v>5405.044515524583</v>
      </c>
    </row>
    <row r="178" spans="1:12" ht="12.75">
      <c r="A178" s="2">
        <v>43585</v>
      </c>
      <c r="B178" s="3">
        <f>+'Tr.Rec. AA-Cons'!D178</f>
        <v>210531.10983677293</v>
      </c>
      <c r="C178" s="3">
        <f>+'Tr.Rec. AA-Mod'!D178</f>
        <v>221599.74182509733</v>
      </c>
      <c r="D178" s="3">
        <f>+'Tr.Rec. AA-Mod'!E178</f>
        <v>189887.29152068918</v>
      </c>
      <c r="E178" s="3">
        <f>+'Tr.Rec. AA-Cons'!F178</f>
        <v>2187.474520889169</v>
      </c>
      <c r="F178" s="3">
        <f>+'Tr.Rec. AA-Mod'!F178</f>
        <v>3557.8580482171383</v>
      </c>
      <c r="G178" s="3">
        <f>+'Tr.Rec. AA-Mod'!G178</f>
        <v>5107.033588556078</v>
      </c>
      <c r="H178" s="23">
        <f>+'Tr.Rec. AA-Cons'!H178</f>
        <v>0.20643818316083773</v>
      </c>
      <c r="I178" s="23">
        <f>+'Tr.Rec. AA-Mod'!H178</f>
        <v>0.31712450304408146</v>
      </c>
      <c r="J178" s="6">
        <f t="shared" si="44"/>
        <v>3534.0837537617676</v>
      </c>
      <c r="K178" s="6">
        <f t="shared" si="44"/>
        <v>4896.548182799832</v>
      </c>
      <c r="L178" s="6">
        <f t="shared" si="44"/>
        <v>5645.341318152432</v>
      </c>
    </row>
    <row r="179" spans="1:12" ht="12.75">
      <c r="A179" s="2">
        <v>43616</v>
      </c>
      <c r="B179" s="3">
        <f>+'Tr.Rec. AA-Cons'!D179</f>
        <v>210531.10983677293</v>
      </c>
      <c r="C179" s="3">
        <f>+'Tr.Rec. AA-Mod'!D179</f>
        <v>221599.74182509733</v>
      </c>
      <c r="D179" s="3">
        <f>+'Tr.Rec. AA-Mod'!E179</f>
        <v>189887.29152068918</v>
      </c>
      <c r="E179" s="3">
        <f>+'Tr.Rec. AA-Cons'!F179</f>
        <v>0</v>
      </c>
      <c r="F179" s="3">
        <f>+'Tr.Rec. AA-Mod'!F179</f>
        <v>0</v>
      </c>
      <c r="G179" s="3">
        <f>+'Tr.Rec. AA-Mod'!G179</f>
        <v>0</v>
      </c>
      <c r="H179" s="23">
        <f>+'Tr.Rec. AA-Cons'!H179</f>
        <v>0.20643818316083773</v>
      </c>
      <c r="I179" s="23">
        <f>+'Tr.Rec. AA-Mod'!H179</f>
        <v>0.31712450304408146</v>
      </c>
      <c r="J179" s="6">
        <f>STDEVP(B170:B181)</f>
        <v>3554.5282153451917</v>
      </c>
      <c r="K179" s="6">
        <f>STDEVP(C170:C181)</f>
        <v>4772.192742075248</v>
      </c>
      <c r="L179" s="6">
        <f>STDEVP(D170:D181)</f>
        <v>5901.299303893288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7">
      <selection activeCell="C39" sqref="C39"/>
    </sheetView>
  </sheetViews>
  <sheetFormatPr defaultColWidth="9.140625" defaultRowHeight="12.75"/>
  <cols>
    <col min="1" max="1" width="11.00390625" style="1" customWidth="1"/>
    <col min="2" max="4" width="9.7109375" style="0" customWidth="1"/>
  </cols>
  <sheetData>
    <row r="1" spans="1:3" ht="12.75">
      <c r="A1" s="24" t="s">
        <v>28</v>
      </c>
      <c r="B1" s="25"/>
      <c r="C1" s="25"/>
    </row>
    <row r="3" spans="2:4" ht="12.75">
      <c r="B3" s="1" t="s">
        <v>29</v>
      </c>
      <c r="C3" s="1" t="s">
        <v>30</v>
      </c>
      <c r="D3" t="s">
        <v>16</v>
      </c>
    </row>
    <row r="4" spans="1:4" ht="12.75">
      <c r="A4" s="1">
        <v>2004</v>
      </c>
      <c r="B4" s="26">
        <f>+'Tr.Rec. totali'!B6/'Tr.Rec. totali'!B2-1</f>
        <v>0.031233639129644164</v>
      </c>
      <c r="C4" s="26">
        <f>+'Tr.Rec. totali'!C6/'Tr.Rec. totali'!C2-1</f>
        <v>0.028587862156083554</v>
      </c>
      <c r="D4" s="26">
        <f>+'Tr.Rec. totali'!D6/'Tr.Rec. totali'!D2-1</f>
        <v>0.03125482606013241</v>
      </c>
    </row>
    <row r="5" spans="1:4" ht="12.75">
      <c r="A5" s="1">
        <v>2005</v>
      </c>
      <c r="B5" s="26">
        <f>+'Tr.Rec. totali'!B18/'Tr.Rec. totali'!B6-1</f>
        <v>0.07566711437544593</v>
      </c>
      <c r="C5" s="26">
        <f>+'Tr.Rec. totali'!C18/'Tr.Rec. totali'!C6-1</f>
        <v>0.08613814548786403</v>
      </c>
      <c r="D5" s="26">
        <f>+'Tr.Rec. totali'!D18/'Tr.Rec. totali'!D6-1</f>
        <v>0.13430204729936457</v>
      </c>
    </row>
    <row r="6" spans="1:4" ht="12.75">
      <c r="A6" s="1">
        <v>2006</v>
      </c>
      <c r="B6" s="26">
        <f>+'Tr.Rec. totali'!B30/'Tr.Rec. totali'!B18-1</f>
        <v>0.019843256310819957</v>
      </c>
      <c r="C6" s="26">
        <f>+'Tr.Rec. totali'!C30/'Tr.Rec. totali'!C18-1</f>
        <v>0.0369151247869397</v>
      </c>
      <c r="D6" s="26">
        <f>+'Tr.Rec. totali'!D30/'Tr.Rec. totali'!D18-1</f>
        <v>0.05194217887954733</v>
      </c>
    </row>
    <row r="7" spans="1:4" ht="12.75">
      <c r="A7" s="1">
        <v>2007</v>
      </c>
      <c r="B7" s="26">
        <f>+'Tr.Rec. totali'!B42/'Tr.Rec. totali'!B30-1</f>
        <v>-0.00506350868079275</v>
      </c>
      <c r="C7" s="26">
        <f>+'Tr.Rec. totali'!C42/'Tr.Rec. totali'!C30-1</f>
        <v>-0.012852095681748055</v>
      </c>
      <c r="D7" s="26">
        <f>+'Tr.Rec. totali'!D42/'Tr.Rec. totali'!D30-1</f>
        <v>0.009916951937980034</v>
      </c>
    </row>
    <row r="8" spans="1:4" ht="12.75">
      <c r="A8" s="1">
        <v>2008</v>
      </c>
      <c r="B8" s="26">
        <f>+'Tr.Rec. totali'!B54/'Tr.Rec. totali'!B42-1</f>
        <v>0.03572715206236232</v>
      </c>
      <c r="C8" s="26">
        <f>+'Tr.Rec. totali'!C54/'Tr.Rec. totali'!C42-1</f>
        <v>0.006077644418659434</v>
      </c>
      <c r="D8" s="26">
        <f>+'Tr.Rec. totali'!D54/'Tr.Rec. totali'!D42-1</f>
        <v>-0.2390090596162946</v>
      </c>
    </row>
    <row r="9" spans="1:4" ht="12.75">
      <c r="A9" s="1">
        <v>2009</v>
      </c>
      <c r="B9" s="26">
        <f>+'Tr.Rec. totali'!B66/'Tr.Rec. totali'!B54-1</f>
        <v>0.10764447522709242</v>
      </c>
      <c r="C9" s="26">
        <f>+'Tr.Rec. totali'!C66/'Tr.Rec. totali'!C54-1</f>
        <v>0.11518910586189768</v>
      </c>
      <c r="D9" s="26">
        <f>+'Tr.Rec. totali'!D66/'Tr.Rec. totali'!D54-1</f>
        <v>0.16851128006090565</v>
      </c>
    </row>
    <row r="10" spans="1:4" ht="12.75">
      <c r="A10" s="1">
        <v>2010</v>
      </c>
      <c r="B10" s="26">
        <f>+'Tr.Rec. totali'!B78/'Tr.Rec. totali'!B66-1</f>
        <v>0.046498906107136806</v>
      </c>
      <c r="C10" s="26">
        <f>+'Tr.Rec. totali'!C78/'Tr.Rec. totali'!C66-1</f>
        <v>0.04324892666141156</v>
      </c>
      <c r="D10" s="26">
        <f>+'Tr.Rec. totali'!D78/'Tr.Rec. totali'!D66-1</f>
        <v>0.04477515259207365</v>
      </c>
    </row>
    <row r="11" spans="1:4" ht="12.75">
      <c r="A11" s="1">
        <v>2011</v>
      </c>
      <c r="B11" s="26">
        <f>+'Tr.Rec. totali'!B90/'Tr.Rec. totali'!B78-1</f>
        <v>-0.0234335297911078</v>
      </c>
      <c r="C11" s="26">
        <f>+'Tr.Rec. totali'!C90/'Tr.Rec. totali'!C78-1</f>
        <v>-0.031234608707721878</v>
      </c>
      <c r="D11" s="26">
        <f>+'Tr.Rec. totali'!D90/'Tr.Rec. totali'!D78-1</f>
        <v>-0.04315626535948158</v>
      </c>
    </row>
    <row r="12" spans="1:4" ht="12.75">
      <c r="A12" s="1">
        <v>2012</v>
      </c>
      <c r="B12" s="26">
        <f>+'Tr.Rec. totali'!B102/'Tr.Rec. totali'!B90-1</f>
        <v>0.09713223286712536</v>
      </c>
      <c r="C12" s="26">
        <f>+'Tr.Rec. totali'!C102/'Tr.Rec. totali'!C90-1</f>
        <v>0.13436205326974604</v>
      </c>
      <c r="D12" s="26">
        <f>+'Tr.Rec. totali'!D102/'Tr.Rec. totali'!D90-1</f>
        <v>0.11646654316850746</v>
      </c>
    </row>
    <row r="13" spans="1:4" ht="12.75">
      <c r="A13" s="1">
        <v>2013</v>
      </c>
      <c r="B13" s="26">
        <f>+'Tr.Rec. totali'!B114/'Tr.Rec. totali'!B102-1</f>
        <v>0.10176432784713074</v>
      </c>
      <c r="C13" s="26">
        <f>+'Tr.Rec. totali'!C114/'Tr.Rec. totali'!C102-1</f>
        <v>0.11183324926108007</v>
      </c>
      <c r="D13" s="26">
        <f>+'Tr.Rec. totali'!D114/'Tr.Rec. totali'!D102-1</f>
        <v>0.135769830043311</v>
      </c>
    </row>
    <row r="14" spans="1:4" ht="12.75">
      <c r="A14" s="1">
        <v>2014</v>
      </c>
      <c r="B14" s="26">
        <f>+'Tr.Rec. totali'!B126/'Tr.Rec. totali'!B114-1</f>
        <v>0.14612909986044742</v>
      </c>
      <c r="C14" s="26">
        <f>+'Tr.Rec. totali'!C126/'Tr.Rec. totali'!C114-1</f>
        <v>0.1561577517837025</v>
      </c>
      <c r="D14" s="26">
        <f>+'Tr.Rec. totali'!D126/'Tr.Rec. totali'!D114-1</f>
        <v>0.12581324654822645</v>
      </c>
    </row>
    <row r="15" spans="1:4" ht="12.75">
      <c r="A15" s="1">
        <v>2015</v>
      </c>
      <c r="B15" s="26">
        <f>+'Tr.Rec. totali'!B138/'Tr.Rec. totali'!B126-1</f>
        <v>0.033222702116030955</v>
      </c>
      <c r="C15" s="26">
        <f>+'Tr.Rec. totali'!C138/'Tr.Rec. totali'!C126-1</f>
        <v>0.03146260594234285</v>
      </c>
      <c r="D15" s="26">
        <f>+'Tr.Rec. totali'!D138/'Tr.Rec. totali'!D126-1</f>
        <v>0.05069305746935804</v>
      </c>
    </row>
    <row r="16" spans="1:4" ht="12.75">
      <c r="A16" s="1">
        <v>2016</v>
      </c>
      <c r="B16" s="26">
        <f>+'Tr.Rec. totali'!B150/'Tr.Rec. totali'!B138-1</f>
        <v>0.06901939419448011</v>
      </c>
      <c r="C16" s="26">
        <f>+'Tr.Rec. totali'!C150/'Tr.Rec. totali'!C138-1</f>
        <v>0.07912543696492258</v>
      </c>
      <c r="D16" s="26">
        <f>+'Tr.Rec. totali'!D150/'Tr.Rec. totali'!D138-1</f>
        <v>0.04271153969301089</v>
      </c>
    </row>
    <row r="17" spans="1:4" ht="12.75">
      <c r="A17" s="1">
        <v>2017</v>
      </c>
      <c r="B17" s="26">
        <f>+'Tr.Rec. totali'!B162/'Tr.Rec. totali'!B150-1</f>
        <v>0.033447835298656026</v>
      </c>
      <c r="C17" s="26">
        <f>+'Tr.Rec. totali'!C162/'Tr.Rec. totali'!C150-1</f>
        <v>0.04229779880206963</v>
      </c>
      <c r="D17" s="26">
        <f>+'Tr.Rec. totali'!D162/'Tr.Rec. totali'!D150-1</f>
        <v>0.03513146291581548</v>
      </c>
    </row>
    <row r="18" spans="1:4" ht="12.75">
      <c r="A18" s="1">
        <v>2018</v>
      </c>
      <c r="B18" s="26">
        <f>+'Tr.Rec. totali'!B174/'Tr.Rec. totali'!B162-1</f>
        <v>-0.032879020735714914</v>
      </c>
      <c r="C18" s="26">
        <f>+'Tr.Rec. totali'!C174/'Tr.Rec. totali'!C162-1</f>
        <v>-0.04360096230301058</v>
      </c>
      <c r="D18" s="26">
        <f>+'Tr.Rec. totali'!D174/'Tr.Rec. totali'!D162-1</f>
        <v>-0.052092176092305986</v>
      </c>
    </row>
    <row r="19" spans="1:4" ht="12.75">
      <c r="A19" s="1">
        <v>2019</v>
      </c>
      <c r="B19" s="26">
        <f>+'Tr.Rec. totali'!B179/'Tr.Rec. totali'!B174-1</f>
        <v>0.0431243529696963</v>
      </c>
      <c r="C19" s="26">
        <f>+'Tr.Rec. totali'!C179/'Tr.Rec. totali'!C174-1</f>
        <v>0.056248148330445336</v>
      </c>
      <c r="D19" s="26">
        <f>+'Tr.Rec. totali'!D179/'Tr.Rec. totali'!D174-1</f>
        <v>0.12006533124896324</v>
      </c>
    </row>
    <row r="21" spans="1:3" ht="12.75">
      <c r="A21" s="24" t="s">
        <v>31</v>
      </c>
      <c r="B21" s="25"/>
      <c r="C21" s="25"/>
    </row>
    <row r="23" spans="2:4" ht="12.75">
      <c r="B23" s="1" t="s">
        <v>29</v>
      </c>
      <c r="C23" s="1" t="s">
        <v>30</v>
      </c>
      <c r="D23" t="s">
        <v>16</v>
      </c>
    </row>
    <row r="24" spans="1:4" ht="12.75">
      <c r="A24" s="1">
        <v>2004</v>
      </c>
      <c r="B24" s="27">
        <f>+'Tr.Rec. totali'!B6-'Tr.Rec. totali'!B2</f>
        <v>3123.3639129644143</v>
      </c>
      <c r="C24" s="27">
        <f>+'Tr.Rec. totali'!C6-'Tr.Rec. totali'!C2</f>
        <v>2858.7862156083575</v>
      </c>
      <c r="D24" s="27">
        <f>+'Tr.Rec. totali'!D6-'Tr.Rec. totali'!D2</f>
        <v>3125.4826060132473</v>
      </c>
    </row>
    <row r="25" spans="1:4" ht="12.75">
      <c r="A25" s="1">
        <v>2005</v>
      </c>
      <c r="B25" s="27">
        <f>+'Tr.Rec. totali'!B18-'Tr.Rec. totali'!B6</f>
        <v>7803.047371983019</v>
      </c>
      <c r="C25" s="27">
        <f>+'Tr.Rec. totali'!C18-'Tr.Rec. totali'!C6</f>
        <v>8860.065091745186</v>
      </c>
      <c r="D25" s="27">
        <f>+'Tr.Rec. totali'!D18-'Tr.Rec. totali'!D6</f>
        <v>13849.963442722583</v>
      </c>
    </row>
    <row r="26" spans="1:4" ht="12.75">
      <c r="A26" s="1">
        <v>2006</v>
      </c>
      <c r="B26" s="27">
        <f>+'Tr.Rec. totali'!B30-'Tr.Rec. totali'!B18</f>
        <v>2201.1412107666547</v>
      </c>
      <c r="C26" s="27">
        <f>+'Tr.Rec. totali'!C30-'Tr.Rec. totali'!C18</f>
        <v>4124.115337064519</v>
      </c>
      <c r="D26" s="27">
        <f>+'Tr.Rec. totali'!D30-'Tr.Rec. totali'!D18</f>
        <v>6075.959543178265</v>
      </c>
    </row>
    <row r="27" spans="1:4" ht="12.75">
      <c r="A27" s="1">
        <v>2007</v>
      </c>
      <c r="B27" s="27">
        <f>+'Tr.Rec. totali'!B42-'Tr.Rec. totali'!B30</f>
        <v>-572.8223440988804</v>
      </c>
      <c r="C27" s="27">
        <f>+'Tr.Rec. totali'!C42-'Tr.Rec. totali'!C30</f>
        <v>-1488.8248913716088</v>
      </c>
      <c r="D27" s="27">
        <f>+'Tr.Rec. totali'!D42-'Tr.Rec. totali'!D30</f>
        <v>1220.294875155887</v>
      </c>
    </row>
    <row r="28" spans="1:4" ht="12.75">
      <c r="A28" s="1">
        <v>2008</v>
      </c>
      <c r="B28" s="27">
        <f>+'Tr.Rec. totali'!B54-'Tr.Rec. totali'!B42</f>
        <v>4021.259959464922</v>
      </c>
      <c r="C28" s="27">
        <f>+'Tr.Rec. totali'!C54-'Tr.Rec. totali'!C42</f>
        <v>695.0038113759947</v>
      </c>
      <c r="D28" s="27">
        <f>+'Tr.Rec. totali'!D54-'Tr.Rec. totali'!D42</f>
        <v>-29702.06226555223</v>
      </c>
    </row>
    <row r="29" spans="1:4" ht="12.75">
      <c r="A29" s="1">
        <v>2009</v>
      </c>
      <c r="B29" s="27">
        <f>+'Tr.Rec. totali'!B66-'Tr.Rec. totali'!B54</f>
        <v>12548.761279585946</v>
      </c>
      <c r="C29" s="27">
        <f>+'Tr.Rec. totali'!C66-'Tr.Rec. totali'!C54</f>
        <v>13252.408207741144</v>
      </c>
      <c r="D29" s="27">
        <f>+'Tr.Rec. totali'!D66-'Tr.Rec. totali'!D54</f>
        <v>15936.050788234483</v>
      </c>
    </row>
    <row r="30" spans="1:4" ht="12.75">
      <c r="A30" s="1">
        <v>2010</v>
      </c>
      <c r="B30" s="27">
        <f>+'Tr.Rec. totali'!B78-'Tr.Rec. totali'!B66</f>
        <v>6004.159691021967</v>
      </c>
      <c r="C30" s="27">
        <f>+'Tr.Rec. totali'!C78-'Tr.Rec. totali'!C66</f>
        <v>5548.904489637454</v>
      </c>
      <c r="D30" s="27">
        <f>+'Tr.Rec. totali'!D78-'Tr.Rec. totali'!D66</f>
        <v>4947.909086808388</v>
      </c>
    </row>
    <row r="31" spans="1:4" ht="12.75">
      <c r="A31" s="1">
        <v>2011</v>
      </c>
      <c r="B31" s="27">
        <f>+'Tr.Rec. totali'!B90-'Tr.Rec. totali'!B78</f>
        <v>-3166.547363472695</v>
      </c>
      <c r="C31" s="27">
        <f>+'Tr.Rec. totali'!C90-'Tr.Rec. totali'!C78</f>
        <v>-4180.766689156619</v>
      </c>
      <c r="D31" s="27">
        <f>+'Tr.Rec. totali'!D90-'Tr.Rec. totali'!D78</f>
        <v>-4982.546115298988</v>
      </c>
    </row>
    <row r="32" spans="1:4" ht="12.75">
      <c r="A32" s="1">
        <v>2012</v>
      </c>
      <c r="B32" s="27">
        <f>+'Tr.Rec. totali'!B102-'Tr.Rec. totali'!B90</f>
        <v>12817.799042373983</v>
      </c>
      <c r="C32" s="27">
        <f>+'Tr.Rec. totali'!C102-'Tr.Rec. totali'!C90</f>
        <v>17422.68600655519</v>
      </c>
      <c r="D32" s="27">
        <f>+'Tr.Rec. totali'!D102-'Tr.Rec. totali'!D90</f>
        <v>12866.181542116712</v>
      </c>
    </row>
    <row r="33" spans="1:4" ht="12.75">
      <c r="A33" s="1">
        <v>2013</v>
      </c>
      <c r="B33" s="27">
        <f>+'Tr.Rec. totali'!B114-'Tr.Rec. totali'!B102</f>
        <v>14733.455948929564</v>
      </c>
      <c r="C33" s="27">
        <f>+'Tr.Rec. totali'!C114-'Tr.Rec. totali'!C102</f>
        <v>16449.818526219547</v>
      </c>
      <c r="D33" s="27">
        <f>+'Tr.Rec. totali'!D114-'Tr.Rec. totali'!D102</f>
        <v>16745.47523076585</v>
      </c>
    </row>
    <row r="34" spans="1:4" ht="12.75">
      <c r="A34" s="1">
        <v>2014</v>
      </c>
      <c r="B34" s="27">
        <f>+'Tr.Rec. totali'!B126-'Tr.Rec. totali'!B114</f>
        <v>23309.581517504615</v>
      </c>
      <c r="C34" s="27">
        <f>+'Tr.Rec. totali'!C126-'Tr.Rec. totali'!C114</f>
        <v>25538.381665591645</v>
      </c>
      <c r="D34" s="27">
        <f>+'Tr.Rec. totali'!D126-'Tr.Rec. totali'!D114</f>
        <v>17624.260371112294</v>
      </c>
    </row>
    <row r="35" spans="1:4" ht="12.75">
      <c r="A35" s="1">
        <v>2015</v>
      </c>
      <c r="B35" s="27">
        <f>+'Tr.Rec. totali'!B138-'Tr.Rec. totali'!B126</f>
        <v>6073.880721041904</v>
      </c>
      <c r="C35" s="27">
        <f>+'Tr.Rec. totali'!C138-'Tr.Rec. totali'!C126</f>
        <v>5948.967709759832</v>
      </c>
      <c r="D35" s="27">
        <f>+'Tr.Rec. totali'!D138-'Tr.Rec. totali'!D126</f>
        <v>7994.648448171036</v>
      </c>
    </row>
    <row r="36" spans="1:4" ht="12.75">
      <c r="A36" s="1">
        <v>2016</v>
      </c>
      <c r="B36" s="27">
        <f>+'Tr.Rec. totali'!B150-'Tr.Rec. totali'!B138</f>
        <v>13037.562092141132</v>
      </c>
      <c r="C36" s="27">
        <f>+'Tr.Rec. totali'!C150-'Tr.Rec. totali'!C138</f>
        <v>15431.798007236212</v>
      </c>
      <c r="D36" s="27">
        <f>+'Tr.Rec. totali'!D150-'Tr.Rec. totali'!D138</f>
        <v>7077.371215329331</v>
      </c>
    </row>
    <row r="37" spans="1:4" ht="12.75">
      <c r="A37" s="1">
        <v>2017</v>
      </c>
      <c r="B37" s="27">
        <f>+'Tr.Rec. totali'!B162-'Tr.Rec. totali'!B150</f>
        <v>6754.2766815017385</v>
      </c>
      <c r="C37" s="27">
        <f>+'Tr.Rec. totali'!C162-'Tr.Rec. totali'!C150</f>
        <v>8902.051562468987</v>
      </c>
      <c r="D37" s="27">
        <f>+'Tr.Rec. totali'!D162-'Tr.Rec. totali'!D150</f>
        <v>6069.978636561689</v>
      </c>
    </row>
    <row r="38" spans="1:4" ht="12.75">
      <c r="A38" s="1">
        <v>2018</v>
      </c>
      <c r="B38" s="27">
        <f>+'Tr.Rec. totali'!B174-'Tr.Rec. totali'!B162</f>
        <v>-6861.4873188439815</v>
      </c>
      <c r="C38" s="27">
        <f>+'Tr.Rec. totali'!C174-'Tr.Rec. totali'!C162</f>
        <v>-9564.455118256214</v>
      </c>
      <c r="D38" s="27">
        <f>+'Tr.Rec. totali'!D174-'Tr.Rec. totali'!D162</f>
        <v>-9316.631904004957</v>
      </c>
    </row>
    <row r="39" spans="1:4" ht="12.75">
      <c r="A39" s="1">
        <v>2019</v>
      </c>
      <c r="B39" s="27">
        <f>+'Tr.Rec. totali'!B179-'Tr.Rec. totali'!B174</f>
        <v>8703.677433908626</v>
      </c>
      <c r="C39" s="27">
        <f>+'Tr.Rec. totali'!C179-'Tr.Rec. totali'!C174</f>
        <v>11800.801892877702</v>
      </c>
      <c r="D39" s="27">
        <f>+'Tr.Rec. totali'!D179-'Tr.Rec. totali'!D174</f>
        <v>20354.95601937559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bestFit="1" customWidth="1"/>
    <col min="2" max="3" width="20.7109375" style="0" customWidth="1"/>
    <col min="4" max="4" width="19.57421875" style="0" customWidth="1"/>
  </cols>
  <sheetData>
    <row r="1" spans="2:4" s="28" customFormat="1" ht="39" customHeight="1">
      <c r="B1" s="29" t="s">
        <v>32</v>
      </c>
      <c r="C1" s="29" t="s">
        <v>33</v>
      </c>
      <c r="D1" s="29" t="s">
        <v>16</v>
      </c>
    </row>
    <row r="2" spans="1:4" ht="12.75">
      <c r="A2" s="7" t="s">
        <v>34</v>
      </c>
      <c r="B2" s="30">
        <v>38230</v>
      </c>
      <c r="C2" s="30">
        <v>38230</v>
      </c>
      <c r="D2" s="30">
        <v>38230</v>
      </c>
    </row>
    <row r="3" spans="1:4" ht="12.75">
      <c r="A3" s="7" t="s">
        <v>35</v>
      </c>
      <c r="B3" s="30">
        <v>41274</v>
      </c>
      <c r="C3" s="30">
        <v>41274</v>
      </c>
      <c r="D3" s="30">
        <v>41274</v>
      </c>
    </row>
    <row r="4" spans="1:4" ht="12.75">
      <c r="A4" s="7" t="s">
        <v>36</v>
      </c>
      <c r="B4" s="1">
        <f>8*12+4</f>
        <v>100</v>
      </c>
      <c r="C4" s="1">
        <f>8*12+4</f>
        <v>100</v>
      </c>
      <c r="D4" s="1">
        <f>8*12+4</f>
        <v>100</v>
      </c>
    </row>
    <row r="5" spans="1:4" ht="7.5" customHeight="1">
      <c r="A5" s="7"/>
      <c r="B5" s="1"/>
      <c r="C5" s="1"/>
      <c r="D5" s="1"/>
    </row>
    <row r="6" spans="1:4" ht="12.75">
      <c r="A6" s="7" t="s">
        <v>37</v>
      </c>
      <c r="B6" s="22">
        <v>100000</v>
      </c>
      <c r="C6" s="22">
        <v>100000</v>
      </c>
      <c r="D6" s="22">
        <v>100000</v>
      </c>
    </row>
    <row r="7" spans="1:4" ht="12.75">
      <c r="A7" s="7" t="s">
        <v>38</v>
      </c>
      <c r="B7" s="22">
        <f>+'Tr.Rec. totali'!B102</f>
        <v>144780.16276058933</v>
      </c>
      <c r="C7" s="22">
        <f>+'Tr.Rec. totali'!C102</f>
        <v>147092.37757919962</v>
      </c>
      <c r="D7" s="22">
        <f>+'Tr.Rec. totali'!D102</f>
        <v>123337.23350337835</v>
      </c>
    </row>
    <row r="8" spans="1:4" ht="12.75">
      <c r="A8" s="7" t="s">
        <v>39</v>
      </c>
      <c r="B8" s="31">
        <f>+B7/B6-1</f>
        <v>0.44780162760589337</v>
      </c>
      <c r="C8" s="31">
        <f>+C7/C6-1</f>
        <v>0.4709237757919962</v>
      </c>
      <c r="D8" s="31">
        <f>+D7/D6-1</f>
        <v>0.23337233503378352</v>
      </c>
    </row>
    <row r="9" spans="1:4" ht="12.75">
      <c r="A9" s="7" t="s">
        <v>40</v>
      </c>
      <c r="B9" s="31">
        <f>+((1+B8)^(1/B4))-1</f>
        <v>0.0037073180365705394</v>
      </c>
      <c r="C9" s="31">
        <f>+((1+C8)^(1/C4))-1</f>
        <v>0.0038663613883724857</v>
      </c>
      <c r="D9" s="31">
        <f>+((1+D8)^(1/D4))-1</f>
        <v>0.0020997228719672467</v>
      </c>
    </row>
    <row r="10" spans="1:4" ht="12.75">
      <c r="A10" s="7" t="s">
        <v>41</v>
      </c>
      <c r="B10" s="22">
        <f>+(B7-B6)/B4</f>
        <v>447.8016276058933</v>
      </c>
      <c r="C10" s="22">
        <f>+(C7-C6)/C4</f>
        <v>470.92377579199615</v>
      </c>
      <c r="D10" s="22">
        <f>+(D7-D6)/D4</f>
        <v>233.37233503378346</v>
      </c>
    </row>
    <row r="11" spans="1:4" ht="12.75">
      <c r="A11" s="7" t="s">
        <v>42</v>
      </c>
      <c r="B11" s="31">
        <f>+(((1+B8)^(1/B4))^12)-1</f>
        <v>0.04540623807886135</v>
      </c>
      <c r="C11" s="31">
        <f>+(((1+C8)^(1/C4))^12)-1</f>
        <v>0.04739578088822416</v>
      </c>
      <c r="D11" s="31">
        <f>+(((1+D8)^(1/D4))^12)-1</f>
        <v>0.025489703916415918</v>
      </c>
    </row>
    <row r="12" spans="1:4" ht="7.5" customHeight="1">
      <c r="A12" s="7"/>
      <c r="B12" s="1"/>
      <c r="C12" s="1"/>
      <c r="D12" s="1"/>
    </row>
    <row r="13" spans="1:4" ht="12.75">
      <c r="A13" s="7" t="s">
        <v>43</v>
      </c>
      <c r="B13" s="1">
        <v>59</v>
      </c>
      <c r="C13" s="1">
        <v>62</v>
      </c>
      <c r="D13" s="1">
        <v>60</v>
      </c>
    </row>
    <row r="14" spans="1:4" ht="12.75">
      <c r="A14" s="7" t="s">
        <v>44</v>
      </c>
      <c r="B14" s="1">
        <v>41</v>
      </c>
      <c r="C14" s="1">
        <v>38</v>
      </c>
      <c r="D14" s="1">
        <v>40</v>
      </c>
    </row>
    <row r="15" spans="1:4" ht="12.75">
      <c r="A15" s="7" t="s">
        <v>45</v>
      </c>
      <c r="B15" s="31">
        <f>+B13/B4</f>
        <v>0.59</v>
      </c>
      <c r="C15" s="31">
        <f>+C13/C4</f>
        <v>0.62</v>
      </c>
      <c r="D15" s="31">
        <f>+D13/D4</f>
        <v>0.6</v>
      </c>
    </row>
    <row r="16" spans="1:4" ht="12.75">
      <c r="A16" s="7" t="s">
        <v>46</v>
      </c>
      <c r="B16" s="22">
        <v>1407.3637921460124</v>
      </c>
      <c r="C16" s="22">
        <v>1495.450330527082</v>
      </c>
      <c r="D16" s="22">
        <v>1990.3608911847598</v>
      </c>
    </row>
    <row r="17" spans="1:4" ht="12.75">
      <c r="A17" s="7" t="s">
        <v>47</v>
      </c>
      <c r="B17" s="22">
        <v>-933.0317311225709</v>
      </c>
      <c r="C17" s="22">
        <v>-1200.6721819336701</v>
      </c>
      <c r="D17" s="22">
        <v>-2402.1104991926813</v>
      </c>
    </row>
    <row r="18" spans="1:4" ht="7.5" customHeight="1">
      <c r="A18" s="7"/>
      <c r="B18" s="1"/>
      <c r="C18" s="1"/>
      <c r="D18" s="1"/>
    </row>
    <row r="19" spans="1:4" ht="12.75">
      <c r="A19" s="7" t="s">
        <v>48</v>
      </c>
      <c r="B19" s="32">
        <v>-0.030154972578760673</v>
      </c>
      <c r="C19" s="32">
        <v>-0.034324820918090276</v>
      </c>
      <c r="D19" s="32">
        <v>-0.06960623233880557</v>
      </c>
    </row>
    <row r="20" spans="1:4" ht="12.75">
      <c r="A20" s="7" t="s">
        <v>49</v>
      </c>
      <c r="B20" s="22">
        <v>-3979.0790684839885</v>
      </c>
      <c r="C20" s="22">
        <v>-4469.835884203407</v>
      </c>
      <c r="D20" s="22">
        <v>-7478.415153027789</v>
      </c>
    </row>
    <row r="21" spans="1:4" ht="12.75">
      <c r="A21" s="7" t="s">
        <v>50</v>
      </c>
      <c r="B21" s="1">
        <v>4</v>
      </c>
      <c r="C21" s="1">
        <v>4</v>
      </c>
      <c r="D21" s="1">
        <v>6</v>
      </c>
    </row>
    <row r="22" spans="1:4" ht="12.75">
      <c r="A22" s="7" t="s">
        <v>51</v>
      </c>
      <c r="B22" s="1">
        <v>1</v>
      </c>
      <c r="C22" s="1">
        <v>1</v>
      </c>
      <c r="D22" s="1">
        <v>7</v>
      </c>
    </row>
    <row r="23" spans="1:4" ht="12.75">
      <c r="A23" s="7" t="s">
        <v>52</v>
      </c>
      <c r="B23" s="1">
        <v>0</v>
      </c>
      <c r="C23" s="1">
        <v>0</v>
      </c>
      <c r="D23" s="1">
        <v>5</v>
      </c>
    </row>
    <row r="24" spans="1:4" ht="7.5" customHeight="1">
      <c r="A24" s="7"/>
      <c r="B24" s="1"/>
      <c r="C24" s="1"/>
      <c r="D24" s="1"/>
    </row>
    <row r="25" spans="1:4" ht="12.75">
      <c r="A25" s="7" t="s">
        <v>53</v>
      </c>
      <c r="B25" s="32">
        <v>0.03115537848605565</v>
      </c>
      <c r="C25" s="32">
        <v>0.03386341386386704</v>
      </c>
      <c r="D25" s="32">
        <v>0.08644812902958793</v>
      </c>
    </row>
    <row r="26" spans="1:4" ht="12.75">
      <c r="A26" s="7" t="s">
        <v>54</v>
      </c>
      <c r="B26" s="22">
        <v>4048.2918690797087</v>
      </c>
      <c r="C26" s="22">
        <v>4397.011930871988</v>
      </c>
      <c r="D26" s="22">
        <v>7764.194592331463</v>
      </c>
    </row>
    <row r="27" spans="1:4" ht="12.75">
      <c r="A27" s="7" t="s">
        <v>55</v>
      </c>
      <c r="B27" s="1">
        <v>7</v>
      </c>
      <c r="C27" s="1">
        <v>7</v>
      </c>
      <c r="D27" s="1">
        <v>7</v>
      </c>
    </row>
    <row r="28" spans="1:4" ht="12.75">
      <c r="A28" s="7" t="s">
        <v>56</v>
      </c>
      <c r="B28" s="1">
        <v>2</v>
      </c>
      <c r="C28" s="1">
        <v>5</v>
      </c>
      <c r="D28" s="1">
        <v>8</v>
      </c>
    </row>
    <row r="29" spans="1:4" ht="12.75">
      <c r="A29" s="7" t="s">
        <v>57</v>
      </c>
      <c r="B29" s="1">
        <v>0</v>
      </c>
      <c r="C29" s="1">
        <v>0</v>
      </c>
      <c r="D29" s="1">
        <v>2</v>
      </c>
    </row>
    <row r="30" spans="1:4" ht="7.5" customHeight="1">
      <c r="A30" s="7"/>
      <c r="B30" s="1"/>
      <c r="C30" s="1"/>
      <c r="D30" s="1"/>
    </row>
    <row r="31" spans="1:4" ht="12.75">
      <c r="A31" s="7" t="s">
        <v>58</v>
      </c>
      <c r="B31" s="30">
        <v>39233</v>
      </c>
      <c r="C31" s="30">
        <v>39233</v>
      </c>
      <c r="D31" s="30">
        <v>39233</v>
      </c>
    </row>
    <row r="32" spans="1:4" ht="12.75">
      <c r="A32" s="7" t="s">
        <v>59</v>
      </c>
      <c r="B32" s="22">
        <v>114851.4059860747</v>
      </c>
      <c r="C32" s="22">
        <v>118634.01261655608</v>
      </c>
      <c r="D32" s="22">
        <v>128861.07597289547</v>
      </c>
    </row>
    <row r="33" spans="1:4" ht="12.75">
      <c r="A33" s="7" t="s">
        <v>60</v>
      </c>
      <c r="B33" s="30">
        <v>39629</v>
      </c>
      <c r="C33" s="30">
        <v>39629</v>
      </c>
      <c r="D33" s="30">
        <v>39871</v>
      </c>
    </row>
    <row r="34" spans="1:4" ht="12.75">
      <c r="A34" s="7" t="s">
        <v>59</v>
      </c>
      <c r="B34" s="22">
        <v>108978.00074640002</v>
      </c>
      <c r="C34" s="22">
        <v>107712.84299160806</v>
      </c>
      <c r="D34" s="22">
        <v>87293.77802265009</v>
      </c>
    </row>
    <row r="35" spans="1:4" ht="12.75">
      <c r="A35" s="7" t="s">
        <v>61</v>
      </c>
      <c r="B35" s="32">
        <f>+B34/B32-1</f>
        <v>-0.05113916707634214</v>
      </c>
      <c r="C35" s="32">
        <f>+C34/C32-1</f>
        <v>-0.09205766022807449</v>
      </c>
      <c r="D35" s="32">
        <f>+D34/D32-1</f>
        <v>-0.3225745061991304</v>
      </c>
    </row>
    <row r="36" spans="1:4" ht="12.75">
      <c r="A36" s="7" t="s">
        <v>62</v>
      </c>
      <c r="B36" s="22">
        <f>+B34-B32</f>
        <v>-5873.40523967467</v>
      </c>
      <c r="C36" s="22">
        <f>+C34-C32</f>
        <v>-10921.169624948016</v>
      </c>
      <c r="D36" s="22">
        <f>+D34-D32</f>
        <v>-41567.29795024538</v>
      </c>
    </row>
    <row r="37" spans="1:4" ht="12.75">
      <c r="A37" s="7" t="s">
        <v>63</v>
      </c>
      <c r="B37" s="30">
        <v>39933</v>
      </c>
      <c r="C37" s="30">
        <v>40147</v>
      </c>
      <c r="D37" s="30" t="s">
        <v>64</v>
      </c>
    </row>
    <row r="38" spans="1:4" ht="7.5" customHeight="1">
      <c r="A38" s="7"/>
      <c r="B38" s="1"/>
      <c r="C38" s="1"/>
      <c r="D38" s="1"/>
    </row>
    <row r="39" spans="1:4" ht="12.75">
      <c r="A39" s="7" t="s">
        <v>65</v>
      </c>
      <c r="B39" s="22">
        <f>+AVERAGE('Tr.Rec. totali'!J11:J102)</f>
        <v>2333.6512197995694</v>
      </c>
      <c r="C39" s="22">
        <f>+AVERAGE('Tr.Rec. totali'!K11:K102)</f>
        <v>2741.7364413727682</v>
      </c>
      <c r="D39" s="22">
        <f>+AVERAGE('Tr.Rec. totali'!L11:L102)</f>
        <v>4278.742345954989</v>
      </c>
    </row>
    <row r="40" spans="1:4" ht="12.75">
      <c r="A40" s="7" t="s">
        <v>66</v>
      </c>
      <c r="B40" s="22">
        <f>+MEDIAN('Tr.Rec. totali'!J11:J102)</f>
        <v>1950.6502443589939</v>
      </c>
      <c r="C40" s="22">
        <f>+MEDIAN('Tr.Rec. totali'!K11:K102)</f>
        <v>2474.0065362215596</v>
      </c>
      <c r="D40" s="22">
        <f>+MEDIAN('Tr.Rec. totali'!L11:L102)</f>
        <v>4111.980053670517</v>
      </c>
    </row>
    <row r="41" spans="1:4" ht="12.75">
      <c r="A41" s="7" t="s">
        <v>67</v>
      </c>
      <c r="B41" s="22">
        <f>+MAX('Tr.Rec. totali'!J11:J102)</f>
        <v>4925.587310916643</v>
      </c>
      <c r="C41" s="22">
        <f>+MAX('Tr.Rec. totali'!K11:K102)</f>
        <v>5873.291964146573</v>
      </c>
      <c r="D41" s="22">
        <f>+MAX('Tr.Rec. totali'!L11:L102)</f>
        <v>9993.367883336492</v>
      </c>
    </row>
    <row r="42" spans="1:4" ht="12.75">
      <c r="A42" s="7" t="s">
        <v>68</v>
      </c>
      <c r="B42" s="22">
        <f>QUARTILE('Tr.Rec. totali'!J11:J102,1)</f>
        <v>1529.1467022684503</v>
      </c>
      <c r="C42" s="22">
        <f>QUARTILE('Tr.Rec. totali'!K11:K102,1)</f>
        <v>1931.9237824420504</v>
      </c>
      <c r="D42" s="22">
        <f>QUARTILE('Tr.Rec. totali'!L11:L102,1)</f>
        <v>2694.667070288995</v>
      </c>
    </row>
    <row r="43" spans="1:4" ht="12.75">
      <c r="A43" s="7" t="s">
        <v>69</v>
      </c>
      <c r="B43" s="22">
        <f>QUARTILE('Tr.Rec. totali'!J11:J102,3)</f>
        <v>3213.153278494575</v>
      </c>
      <c r="C43" s="22">
        <f>QUARTILE('Tr.Rec. totali'!K11:K102,3)</f>
        <v>3383.5200529647063</v>
      </c>
      <c r="D43" s="22">
        <f>QUARTILE('Tr.Rec. totali'!L11:L102,3)</f>
        <v>5273.772174576092</v>
      </c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New_Max</cp:lastModifiedBy>
  <dcterms:created xsi:type="dcterms:W3CDTF">2013-05-10T08:35:13Z</dcterms:created>
  <dcterms:modified xsi:type="dcterms:W3CDTF">2019-04-30T20:40:04Z</dcterms:modified>
  <cp:category/>
  <cp:version/>
  <cp:contentType/>
  <cp:contentStatus/>
</cp:coreProperties>
</file>